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3395" windowHeight="9525" tabRatio="819" firstSheet="2" activeTab="4"/>
  </bookViews>
  <sheets>
    <sheet name="Záradék" sheetId="17" r:id="rId1"/>
    <sheet name="Összesítő" sheetId="16" r:id="rId2"/>
    <sheet name="Zsaluzás és állványozás" sheetId="19" r:id="rId3"/>
    <sheet name="Bádogozás" sheetId="15" r:id="rId4"/>
    <sheet name="Fa- és műanyag szerkezet" sheetId="10" r:id="rId5"/>
    <sheet name="Felületképzés" sheetId="8" r:id="rId6"/>
    <sheet name="Szigetelés" sheetId="7" r:id="rId7"/>
    <sheet name="Napelemes rendszer" sheetId="21" r:id="rId8"/>
    <sheet name="Járulékos költségek" sheetId="2" r:id="rId9"/>
    <sheet name="Egyéb" sheetId="3" r:id="rId10"/>
  </sheets>
  <calcPr calcId="145621"/>
</workbook>
</file>

<file path=xl/calcChain.xml><?xml version="1.0" encoding="utf-8"?>
<calcChain xmlns="http://schemas.openxmlformats.org/spreadsheetml/2006/main">
  <c r="I12" i="10" l="1"/>
  <c r="H12" i="10"/>
  <c r="I5" i="2" l="1"/>
  <c r="H5" i="2"/>
  <c r="I7" i="8" l="1"/>
  <c r="H7" i="8"/>
  <c r="I3" i="2" l="1"/>
  <c r="H3" i="2"/>
  <c r="I29" i="7" l="1"/>
  <c r="H29" i="7"/>
  <c r="I12" i="3"/>
  <c r="H12" i="3"/>
  <c r="C3" i="16"/>
  <c r="B3" i="16"/>
  <c r="C2" i="16"/>
  <c r="B2" i="16"/>
  <c r="I10" i="3"/>
  <c r="H10" i="3"/>
  <c r="I11" i="2" l="1"/>
  <c r="H11" i="2"/>
  <c r="I9" i="2"/>
  <c r="H9" i="2"/>
  <c r="I7" i="2"/>
  <c r="H7" i="2"/>
  <c r="I13" i="2"/>
  <c r="H13" i="2"/>
  <c r="I15" i="2"/>
  <c r="H15" i="2"/>
  <c r="I23" i="7"/>
  <c r="H23" i="7"/>
  <c r="H17" i="2" l="1"/>
  <c r="I17" i="2"/>
  <c r="I35" i="7"/>
  <c r="H35" i="7"/>
  <c r="I4" i="10" l="1"/>
  <c r="H4" i="10"/>
  <c r="H39" i="10" l="1"/>
  <c r="G39" i="10"/>
  <c r="I39" i="10" s="1"/>
  <c r="H35" i="10"/>
  <c r="G35" i="10"/>
  <c r="I35" i="10" s="1"/>
  <c r="I6" i="21" l="1"/>
  <c r="H6" i="21"/>
  <c r="I4" i="21"/>
  <c r="H4" i="21"/>
  <c r="I3" i="21"/>
  <c r="H3" i="21"/>
  <c r="H9" i="21" l="1"/>
  <c r="B7" i="16" s="1"/>
  <c r="D7" i="16" s="1"/>
  <c r="I9" i="21"/>
  <c r="C7" i="16" s="1"/>
  <c r="I11" i="8" l="1"/>
  <c r="H11" i="8"/>
  <c r="I6" i="19"/>
  <c r="H6" i="19"/>
  <c r="I4" i="15"/>
  <c r="H4" i="15"/>
  <c r="I2" i="15"/>
  <c r="H2" i="15"/>
  <c r="H6" i="15" l="1"/>
  <c r="I6" i="15"/>
  <c r="D3" i="16"/>
  <c r="I8" i="3" l="1"/>
  <c r="H8" i="3"/>
  <c r="I6" i="3" l="1"/>
  <c r="H6" i="3"/>
  <c r="I31" i="7" l="1"/>
  <c r="H31" i="7"/>
  <c r="H37" i="7" s="1"/>
  <c r="I27" i="7" l="1"/>
  <c r="H27" i="7"/>
  <c r="J24" i="7" l="1"/>
  <c r="J20" i="7"/>
  <c r="I33" i="7"/>
  <c r="H33" i="7"/>
  <c r="J33" i="7" l="1"/>
  <c r="I25" i="7"/>
  <c r="H25" i="7"/>
  <c r="I21" i="7"/>
  <c r="H21" i="7"/>
  <c r="I19" i="7"/>
  <c r="H19" i="7"/>
  <c r="J19" i="7" l="1"/>
  <c r="J25" i="7"/>
  <c r="J21" i="7"/>
  <c r="I5" i="8"/>
  <c r="H5" i="8"/>
  <c r="G43" i="10"/>
  <c r="I43" i="10" s="1"/>
  <c r="G31" i="10"/>
  <c r="I31" i="10" s="1"/>
  <c r="G27" i="10"/>
  <c r="I27" i="10" s="1"/>
  <c r="H43" i="10"/>
  <c r="H31" i="10"/>
  <c r="H27" i="10"/>
  <c r="I23" i="10"/>
  <c r="H23" i="10"/>
  <c r="I6" i="10"/>
  <c r="H6" i="10"/>
  <c r="I5" i="10"/>
  <c r="H5" i="10"/>
  <c r="I3" i="10"/>
  <c r="H3" i="10"/>
  <c r="I3" i="8"/>
  <c r="H3" i="8"/>
  <c r="H13" i="8" s="1"/>
  <c r="I9" i="8"/>
  <c r="H9" i="8"/>
  <c r="I8" i="10"/>
  <c r="I10" i="10"/>
  <c r="H8" i="10"/>
  <c r="H10" i="10"/>
  <c r="I4" i="3"/>
  <c r="H4" i="3"/>
  <c r="I2" i="3"/>
  <c r="H2" i="3"/>
  <c r="B9" i="16" s="1"/>
  <c r="I47" i="10" l="1"/>
  <c r="H47" i="10"/>
  <c r="B4" i="16" s="1"/>
  <c r="I13" i="8"/>
  <c r="C5" i="16" s="1"/>
  <c r="C4" i="16"/>
  <c r="I37" i="7"/>
  <c r="C6" i="16" s="1"/>
  <c r="B6" i="16"/>
  <c r="D2" i="16"/>
  <c r="C8" i="16"/>
  <c r="B5" i="16"/>
  <c r="J37" i="7"/>
  <c r="C9" i="16"/>
  <c r="D9" i="16" s="1"/>
  <c r="B8" i="16"/>
  <c r="D6" i="16" l="1"/>
  <c r="D5" i="16"/>
  <c r="D8" i="16"/>
  <c r="C24" i="17"/>
  <c r="C26" i="17" s="1"/>
  <c r="B10" i="16"/>
  <c r="D4" i="16"/>
  <c r="D24" i="17"/>
  <c r="D26" i="17" s="1"/>
  <c r="C10" i="16"/>
  <c r="C27" i="17" l="1"/>
  <c r="C28" i="17" s="1"/>
  <c r="C29" i="17" s="1"/>
  <c r="D10" i="16"/>
</calcChain>
</file>

<file path=xl/sharedStrings.xml><?xml version="1.0" encoding="utf-8"?>
<sst xmlns="http://schemas.openxmlformats.org/spreadsheetml/2006/main" count="311" uniqueCount="181">
  <si>
    <t>Munkanem megnevezése</t>
  </si>
  <si>
    <t>Anyag összege</t>
  </si>
  <si>
    <t>Díj összege</t>
  </si>
  <si>
    <t>Ssz.</t>
  </si>
  <si>
    <t>Tételszám</t>
  </si>
  <si>
    <t>Tétel szövege</t>
  </si>
  <si>
    <t>Menny.</t>
  </si>
  <si>
    <t>Egység</t>
  </si>
  <si>
    <t>Anyag egységár</t>
  </si>
  <si>
    <t>Díj egységre</t>
  </si>
  <si>
    <t>Anyag összesen</t>
  </si>
  <si>
    <t>Díj összesen</t>
  </si>
  <si>
    <t>m2</t>
  </si>
  <si>
    <t>Munkanem összesen:</t>
  </si>
  <si>
    <t>Zsaluzás és állványozás</t>
  </si>
  <si>
    <t>db</t>
  </si>
  <si>
    <t>44-012-1.1.1.5-0000001</t>
  </si>
  <si>
    <t>44-012-1.1.1.5-0000002</t>
  </si>
  <si>
    <t>44-012-1.1.1.5-0000003</t>
  </si>
  <si>
    <r>
      <t>m</t>
    </r>
    <r>
      <rPr>
        <vertAlign val="superscript"/>
        <sz val="10"/>
        <color indexed="8"/>
        <rFont val="Times New Roman CE"/>
        <charset val="238"/>
      </rPr>
      <t>2</t>
    </r>
  </si>
  <si>
    <t>Fa- és műanyag szerkezet elhelyezése</t>
  </si>
  <si>
    <t>47-000-1.21.4.1.1-0418383</t>
  </si>
  <si>
    <t>47-011-15.1.1.1-0151171</t>
  </si>
  <si>
    <t>Felületképzés</t>
  </si>
  <si>
    <t>48-005-1.41.1.1-0414954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</si>
  <si>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</si>
  <si>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</si>
  <si>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</si>
  <si>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</si>
  <si>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</si>
  <si>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</si>
  <si>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</si>
  <si>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</si>
  <si>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</si>
  <si>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</si>
  <si>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</si>
  <si>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</si>
  <si>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</si>
  <si>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</si>
  <si>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</si>
  <si>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</si>
  <si>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</si>
  <si>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</si>
  <si>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</si>
  <si>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</si>
  <si>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</si>
  <si>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</si>
  <si>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</si>
  <si>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</si>
  <si>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</si>
  <si>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Járulékos költségek</t>
  </si>
  <si>
    <t>Összesen</t>
  </si>
  <si>
    <t>36-004-1.1.2.1.2-0515700</t>
  </si>
  <si>
    <t>36-001-1.2.1-0600030</t>
  </si>
  <si>
    <t>Sima oldalfalvakolat készítése kézi felhordással, felületképző (simító) meszes cementhabarccsal, tégla-, kő- vagy betonfelületen, 1,5 cm vtg-ban Hs60-cm, simító, meszes cementhabarcs mészpéppel</t>
  </si>
  <si>
    <t>12-100-1-0000001</t>
  </si>
  <si>
    <t>44-000-1.1</t>
  </si>
  <si>
    <t>44-000-1.3</t>
  </si>
  <si>
    <t>44-000-1.4</t>
  </si>
  <si>
    <t>AB-01 konszignáció szerint készül:</t>
  </si>
  <si>
    <t>AB-02 konszignáció szerint készül:</t>
  </si>
  <si>
    <t>AB-03 konszignáció szerint készül:</t>
  </si>
  <si>
    <t>AJ-01 konszignáció szerint készül:</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</si>
  <si>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</si>
  <si>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</si>
  <si>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36-011-7-0418401</t>
  </si>
  <si>
    <r>
      <t>Fém nyílászáró szerkezetek bontása, ajtó, ablak vagy kapu, 6,01 m</t>
    </r>
    <r>
      <rPr>
        <vertAlign val="superscript"/>
        <sz val="10"/>
        <color indexed="8"/>
        <rFont val="Times New Roman CE"/>
        <charset val="238"/>
      </rPr>
      <t>2</t>
    </r>
    <r>
      <rPr>
        <sz val="10"/>
        <color indexed="8"/>
        <rFont val="Times New Roman CE"/>
        <charset val="238"/>
      </rPr>
      <t xml:space="preserve"> felett</t>
    </r>
  </si>
  <si>
    <r>
      <t>Fa nyílászáró szerkezetek bontása, ajtó, ablak vagy kapu, 2,00 m</t>
    </r>
    <r>
      <rPr>
        <vertAlign val="superscript"/>
        <sz val="10"/>
        <color indexed="8"/>
        <rFont val="Times New Roman CE"/>
        <charset val="238"/>
      </rPr>
      <t>2</t>
    </r>
    <r>
      <rPr>
        <sz val="10"/>
        <color indexed="8"/>
        <rFont val="Times New Roman CE"/>
        <charset val="238"/>
      </rPr>
      <t>-ig</t>
    </r>
  </si>
  <si>
    <t>Nyílászáró beépítése után a belső oldali felületképzés helyreállítása, az ablakkávák belső oldalán 15 cm szélességig, a szükséges gletteléssel és fehér színű diszperziós festéssel</t>
  </si>
  <si>
    <t>Műanyag homlokzati nyílászárók legyártása és elhelyezése előre kihagyott falnyílásba (kemény műanyag könyöklővel és párkánnyal szerelvényezve, finombeállítással)</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</si>
  <si>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</si>
  <si>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Szín: kívül és belül egyaránt gyári fehér színű (RAL9010)</t>
  </si>
  <si>
    <t>Vakolatjavítás belső oldali káváknál, felület előkészítése, glettelés, diszperziós kötőanyagú glettel, vakolt felületen, tagolatlan felületen Caparol Akkordspachtel Fein paszta formájú, fehér színben</t>
  </si>
  <si>
    <t>Egyéb</t>
  </si>
  <si>
    <t>Egyéb a kivitelezéshez kapcsolodó költségek, Megvalósulási tervdokumentációk készítése elektronikus és szerkeszthető formában (dwg, pdf), megvalósulási dokumentáció átadása a műszaki átadás-átvétel során 4 pld. nyomtatott és 1 pld. elektronikus (CD) formában</t>
  </si>
  <si>
    <t>Konténerben (6 m3) összegyűjtött építési hulladék  engedéllyel rendelkező  szakcéggel történő szakszerű elszállítása és deponálása 30 km-es körzetben, dokumentálva befogadó nyilatkozattal, szállítójeggyel.  ELŐIRÁNYZAT</t>
  </si>
  <si>
    <t>36-007-9.2-0415421</t>
  </si>
  <si>
    <t>Diszperziós festés műanyag bázisú vizes-diszperziós  fehér színű festékkel, új vagy régi lekapart, előkészített alapfelületen, vakolaton, két rétegben, tagolatlan sima felületen Héra diszperziós belső falfesték</t>
  </si>
  <si>
    <t>Üvegszövet háló beágyazása, függőleges, vízszintes,  ferde vagy íves felületen, Capatect Pulverkleber 190 ragasztó és beágyazó anyag, vagy műszakilag ezzel egyenértékű</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</si>
  <si>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műszakilag ezzel egyenértékű</t>
  </si>
  <si>
    <t>Csapadékvíz elleni szigetelés; Alátét- és elválasztó rétegek beépítése, védőlemez-, műanyagfátyol-, fólia vagy műanyagfilc egy rétegben, átlapolással, rögzítés nélkűl, vízszintes felületen TYPAR SF37 hőkötött polipropilén geotextil, 125 g/m2, szakítószilárdság: 8,0 kN/m  (vagy műszakilag ezzel egyenértékű)</t>
  </si>
  <si>
    <t>Az egyes tételeknél és munkanemeknél, valamint a főösszesítőben szereplő képletek ellenőrizendők!</t>
  </si>
  <si>
    <t>A felsorolt anyagok csak tervezői javaslatok, azzal egyenértékű termékkel helyettesíthetők, azzal a kitétellel, hogy mindenben meg kell felelniük a vonatkozó műszaki leírásában szereplő követelményeknek !</t>
  </si>
  <si>
    <r>
      <t>Típus: szálerősítéses profilú műanyag ablak rendszer</t>
    </r>
    <r>
      <rPr>
        <sz val="10"/>
        <rFont val="Times New Roman CE"/>
        <charset val="238"/>
      </rPr>
      <t xml:space="preserve"> 83 mm beépítési mélységgel</t>
    </r>
    <r>
      <rPr>
        <sz val="10"/>
        <color theme="1"/>
        <rFont val="Times New Roman CE"/>
        <charset val="238"/>
      </rPr>
      <t xml:space="preserve">, rendszerhez tartozó ROTO NT vasalatrendszerrel vagy vele egyenértékű (U≤1,15W/m2K hővezetési tényezőjű) vagy jobb minőségű nyílászáró  </t>
    </r>
  </si>
  <si>
    <t>K</t>
  </si>
  <si>
    <t xml:space="preserve"> Kelt:      2017. év...........hó...nap </t>
  </si>
  <si>
    <t xml:space="preserve"> Szám         :.............           </t>
  </si>
  <si>
    <t xml:space="preserve"> KSH besorolás:.....................   </t>
  </si>
  <si>
    <t xml:space="preserve"> Teljesítés:2017. év...........hó...nap </t>
  </si>
  <si>
    <t xml:space="preserve"> Készítette   :.....................   </t>
  </si>
  <si>
    <t>Homlokzati keretállványok, fém keretvázból, szintenkénti pallóterítéssel, korláttal, lábdeszkával, 0,75-1,20 m padlószélességgel, munkapadló távolság 2,50 m, 2,00 kN/m² terhelhetőséggel, állványépítés MSZ és alkalmazástechnikai kézikönyv szerint, 6,01-12,00 m munkapadló magasság között, KRAUSE Stabilo homlokzati keretállvány 0,75 m padlószélességgel, 6,00 m munkapadló magasságig [vagy műszakilag ezzel egyenértékű]</t>
  </si>
  <si>
    <t>Védőtető készítése, homlokzati keretállványra, KRAUSE védőtető készítése homlokzati keretállványra [vagy műszakilag ezzel egyenértékű]</t>
  </si>
  <si>
    <t>15-012-21.2-0023003</t>
  </si>
  <si>
    <t>15-012-23.1-0023683</t>
  </si>
  <si>
    <t>Villám- és érintésvédelmi hálózat felülvizsgálata, meglévő hálózat át- és visszatelepítése lapostetőn és oldalfalon, mérési jegyzőkönyvvel</t>
  </si>
  <si>
    <t>71-013-K</t>
  </si>
  <si>
    <t>Meglévő csapadékvíz elleni szigetelés perforálása 40x40 cm-es hálóbab, d=25 mm furatokkal</t>
  </si>
  <si>
    <t>Bádogozás</t>
  </si>
  <si>
    <t>43-000-8</t>
  </si>
  <si>
    <t>fm</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</si>
  <si>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</si>
  <si>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t>Lábazati vakolatok; díszítő és lábazati szilikongyantás kötőanyagú vakolatréteg felhordása, utólagos hőszigetelésre 60 cm magasságban, vödrös kiszerelésű anyagból, középszemcsés  (2-3  mm), víztaszító, nagy  igénybevételnek  kitett  felület  védelmére  alkalmas  vakolattal,  Baumit rendszer termékspecifikációja szerint vagy műszakilag ezzel egyenértékű</t>
  </si>
  <si>
    <t>Falfedések egy vagy két vízorros, hajlatbádog bontása, 50-100 cm kiterített szélességig</t>
  </si>
  <si>
    <t>Pára- vagy salakszellőzők bontása, egy-vagy kéttagú pára- vagy salakszellőzők</t>
  </si>
  <si>
    <t>48-000-20</t>
  </si>
  <si>
    <t>Tetőösszefolyók vagy oldalkifolyók bontása lombkosárral, összefolyóval összeépíthető ráccsal vagy anélkül, egy-vagy kéttagú tetőösszefolyók, oldalkifolyók</t>
  </si>
  <si>
    <t>48-000-19</t>
  </si>
  <si>
    <t>Csapadékvíz elleni szigetelés; Páraszellőző elhelyezése, termoplasztikus műanyag páraszellőző beépítése bitumenes lemez szigetelésű tetőben, csapadékvíz elleni szigeteléshez vízhatlanul csatlakoztatva</t>
  </si>
  <si>
    <t>48-005-1.83.1</t>
  </si>
  <si>
    <t>Csapadékvíz elleni szigetelés; Egytagú tető- és teraszösszefolyó vagy oldalkifolyó beépítése, csapadékvíz elleni szigeteléshez vízhatlanul csatlakoztatva, termoplasztikus műanyag tető- vagy teraszösszefolyó, bitumenes lemez vagy EPDM szigetelésű tetőben (szükség esetén fűtőkábel elhelyezése külön tételben)</t>
  </si>
  <si>
    <t>48-005-1.71.1</t>
  </si>
  <si>
    <t>Csapadékvíz elleni szigetelés; Lombkosár, védőkosár elhelyezése, tetőösszefolyónál vagy oldalkifolyónál</t>
  </si>
  <si>
    <t>48-005-1.81.1</t>
  </si>
  <si>
    <t>Csapadékvíz elleni szigetelés, tetőfelépítmények szegélyezése</t>
  </si>
  <si>
    <t>48-005-1.8-K</t>
  </si>
  <si>
    <t>48-005-1.5.1.1-0095512</t>
  </si>
  <si>
    <t>MH VGH Tüzér utcai Helyőrségi szálló</t>
  </si>
  <si>
    <t>1183 Budapest, XIII. Ker. Tüzér u 35. (hrsz.: 27997/3)</t>
  </si>
  <si>
    <t>Helyőrségi szálló energetikai fejlesztései I. ütem</t>
  </si>
  <si>
    <t>HMKE napelemes rendszerhez településképi bejelentési dokumentáció és csatlakozási dokumentáció összeállítása, hálózati elosztó általi engedélyezése, szükség szerint statikai szakvélemény, villám- és érintésvédelmi dokumentáció elkészítése</t>
  </si>
  <si>
    <t>75-061-1</t>
  </si>
  <si>
    <t>Napelemes rendszer hálózati engedélyes (E-On) általi átvétele, ad-vesz mérő beüzemelése, mérési jegyzőkönyvek, próbaüzem, átadás-átvételi dokumentáció készítése</t>
  </si>
  <si>
    <t>75-061-1.1.5.4.2-0121718</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</si>
  <si>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</si>
  <si>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Csz: EU-Solar_lt50</t>
  </si>
  <si>
    <t>Napelemes rendszer</t>
  </si>
  <si>
    <t>Névleges méret: 1,58x1,49</t>
  </si>
  <si>
    <t>Névleges méret: 2,80x2,05</t>
  </si>
  <si>
    <t>Névleges méret: 0,71x1,61</t>
  </si>
  <si>
    <t>Névleges méret: 0,30x1,20</t>
  </si>
  <si>
    <t>AB-04 konszignáció szerint készül:</t>
  </si>
  <si>
    <t>AB-05 konszignáció szerint készül:</t>
  </si>
  <si>
    <t>Névleges méret: 2,42x1,65</t>
  </si>
  <si>
    <t>Névleges méret: 2,42x2,05</t>
  </si>
  <si>
    <t>44-000-1.2</t>
  </si>
  <si>
    <r>
      <t>Fa nyílászáró szerkezetek bontása, ajtó, ablak vagy kapu, 2,01-4,00 m</t>
    </r>
    <r>
      <rPr>
        <vertAlign val="superscript"/>
        <sz val="10"/>
        <color indexed="8"/>
        <rFont val="Times New Roman CE"/>
        <charset val="238"/>
      </rPr>
      <t>2</t>
    </r>
    <r>
      <rPr>
        <sz val="10"/>
        <color indexed="8"/>
        <rFont val="Times New Roman CE"/>
        <charset val="238"/>
      </rPr>
      <t xml:space="preserve"> között</t>
    </r>
  </si>
  <si>
    <r>
      <t>Fém nyílászáró szerkezetek bontása, ajtó, ablak vagy kapu, 4,01-6,00 m</t>
    </r>
    <r>
      <rPr>
        <vertAlign val="superscript"/>
        <sz val="10"/>
        <color indexed="8"/>
        <rFont val="Times New Roman CE"/>
        <charset val="238"/>
      </rPr>
      <t>2</t>
    </r>
    <r>
      <rPr>
        <sz val="10"/>
        <color indexed="8"/>
        <rFont val="Times New Roman CE"/>
        <charset val="238"/>
      </rPr>
      <t xml:space="preserve"> között</t>
    </r>
  </si>
  <si>
    <t>2 mezőre osztott műanyag kültéri nyílászáró (kemény műanyag könyöklővel és párkánnyal szerelvényezve, finombeállítással), a nyílászáró osztása és üvegezése az AB-01 konszignációs rajz alapján szükséges. Kétszárnyú ablak, a két oldalán toktoldóval, az egyik szárny nyíló a másik szány bukó-nyíló vasalattal készül</t>
  </si>
  <si>
    <t>5 mezőre osztott műanyag kültéri nyílászáró (kemény műanyag könyöklővel és párkánnyal szerelvényezve, finombeállítással), a nyílászáró osztása és üvegezése az AB-02 konszignációs rajz alapján szükséges. Az alsó sáv stadur betéttel, fölötte függőlegesen 3 részre osztott ablak 1/3 arányban,  jobb oldali sáv középen két részre osztva, az alsó sáv fix, a felső bukó vasalattal, a két oldalán toktoldóval készül</t>
  </si>
  <si>
    <t>Egyszárnyú műanyag kültéri nyílászáró (kemény műanyag könyöklővel és párkánnyal szerelvényezve, finombeállítással), a nyílászáró osztása és üvegezése az AB-03 konszignációs rajz alapján szükséges. Egyszárnyú ablak a két oldalán toktoldóval, bukó vasalattal készül</t>
  </si>
  <si>
    <t>2 mezőre osztott műanyag kültéri nyílászáró (kemény műanyag könyöklővel és párkánnyal szerelvényezve, finombeállítással), a nyílászáró osztása és üvegezése az AB-04 konszignációs rajz alapján szükséges. Kétszárnyú ablak, a két oldalán toktoldóval, az egyik szárny fix a másik szány bukó vasalattal készül</t>
  </si>
  <si>
    <t>3 mezőre osztott műanyag kültéri nyílászáró (kemény műanyag könyöklővel és párkánnyal szerelvényezve, finombeállítással), a nyílászáró osztása és üvegezése az AB-05 konszignációs rajz alapján szükséges. Kétszárnyú ablak, a két oldalán toktoldóval, az egyik szárny fix a másik szány vizíszintesen két részre osztott, az alsó fix, a felső bukó vasalattal készül</t>
  </si>
  <si>
    <r>
      <t>5 mezőre osztott műanyag kültéri nyílászáró, tömítés nélkül (szerelvényezve, finombeállítással), 62+62-es osztással kétszárnyú műanyag ajtó+24 cm-es felülvilágító, két szélén 27 cm-es osztás fix üvegezéssel készül</t>
    </r>
    <r>
      <rPr>
        <sz val="10"/>
        <color indexed="8"/>
        <rFont val="Times New Roman CE"/>
        <charset val="238"/>
      </rPr>
      <t xml:space="preserve"> az AJ-01 konszignációs rajz alapján.</t>
    </r>
  </si>
  <si>
    <t>48-010-1.1.2.1</t>
  </si>
  <si>
    <t>48-007-21.21.1</t>
  </si>
  <si>
    <t>48-010-1.6.2.2</t>
  </si>
  <si>
    <t>Lapostető hő- és hangszigetelése; Egyenes rétegrendű kiegészítő hőszigetelés járható lapostetőn, egy rétegben, méretstabil extrudált polisztirolhab hőszigetelő lemezzel AUSTROTHERM XPS TOP30 SF lépésálló XPS hőszigetelő lemez, 1265x615x180 mm vagy vele egyenértékű (0,036 W/mK hővezetési tényezőjű) rendszerrel rendszerrel pontonkénti ragasztással és dűbelezéssel rögzítve</t>
  </si>
  <si>
    <t>48-007-11.1.1.1.</t>
  </si>
  <si>
    <t>35-K</t>
  </si>
  <si>
    <t>43-003-10.1.3.2 - K</t>
  </si>
  <si>
    <t>A tető körül, 2x10cmx10cm-es stafni fa szegély elhelyezése, láng és gomba ellen kezelve</t>
  </si>
  <si>
    <t>Felvonulási költség, munkaterület elkerítése mobilkerítéssel, munkaterület őrzése 0-24 órás időtartamban</t>
  </si>
  <si>
    <t>44-012-1.1.1.5-0000004</t>
  </si>
  <si>
    <t>44-012-1.1.1.5-0000005</t>
  </si>
  <si>
    <t>44-012-1.1.1.5-000006</t>
  </si>
  <si>
    <t>Csapadékvíz elleni szigetelés; Vízszintes felületen, minimum 1,0 mm vastag lágy PVC lemezzel,átlapolások forrólevegős hegesztésével BAUDER THERMOFOL-U 15 szöveterősítéses, 1,5 mm vastag lágy PVC szigetelőlemez, rendszerhez tartozó Preszkiz szegéllyel</t>
  </si>
  <si>
    <t>48-007-41.3.1.7-K</t>
  </si>
  <si>
    <t>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 180 mm vagy műszakilag vele egyenértékű (0,036 W/mK hővezetési tényezőjű) rendszerrel</t>
  </si>
  <si>
    <t>Külső fal; Hőszigetelések épületlábazaton vagy koszorún, foltonként ragasztva vagy megtámasztva, egy rétegben, extrudált polisztirolhab lemezzel AUSTROTHERM XPS TOP P extrudált polisztirolhab hőszigetelő lemez, 615x1265x 180 mm vagy vele egyenértékű (0,036 W/mK hővezetési tényezőjű) rendszerrel</t>
  </si>
  <si>
    <t>Vakolat alatti külső 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180 mm vastagságban.</t>
  </si>
  <si>
    <t>48-007-11.11.1-K</t>
  </si>
  <si>
    <t>Lapostető hő- és hangszigetelése; Egyenes rétegrendű lapostetők lejtésképzése, expandált polisztirolhab lemezzel, pontonkénti ragasztással és dűbelezéssel rögzítve, 2%-os lejtésben rakva</t>
  </si>
  <si>
    <t>45-000-K</t>
  </si>
  <si>
    <t>Egyéb épületlakatos szerkezetek bontása, acélelőtető</t>
  </si>
  <si>
    <t>Egyéb épületlakatos szerkezetek elhelyezése acélelőtető</t>
  </si>
  <si>
    <t>45-005-2-K</t>
  </si>
  <si>
    <t>34-001-8.3</t>
  </si>
  <si>
    <t>Előtető, rámpatető szerelése 25 kg/m² tömeg felett</t>
  </si>
  <si>
    <t>Pincefödém alatti lámpák le és visszaszerrelése</t>
  </si>
  <si>
    <t>Behajtási engedélyek kérése, egyeztetés a helyi hatóságokkal</t>
  </si>
  <si>
    <t>48-010-1.1.2.1-K</t>
  </si>
  <si>
    <t xml:space="preserve">Homlokzati hőszigetelés falazott vagy monolit vasbeton szerkezeten, függőleges felületen, üvegszövetháló-erősítéssel, egyenes él-képzésű, normál homlokzati EPS hőszigetelő lapokkal, ragasztóporból képzett ragasztóba, vékonyvakolat alatti méretstabil expandált polisztirolhab lemezzel AUSTROTHERM GRAFIT 80 expandált polisztirol keményhab hőszigetelő lemez, 1000x500x 40 mm vagy műszakilag vele egyenértékű (0,036 W/mK hővezetési tényezőjű) rendszerrel. előregyártott panelek síkbeli különbségeit kiegyenlítő hőszigetelés </t>
  </si>
  <si>
    <t>45-000-3.10</t>
  </si>
  <si>
    <t>Egyéb épületlakatos szerkezetek bontása, homlokzaton lévő lámpatestek, kábelezések, és szerelvények óvatos bontása és kijelölt helyen történő deponálása</t>
  </si>
  <si>
    <t>31-090-4.3.2-K</t>
  </si>
  <si>
    <t>Beton és vasbeton szerkezetek felületi javítása, betonjavító készhabarccsal vagy szárazbetonnal, üvegszál erősítéssel, 20 mm vastagságban, kézi felület-előkészítéssel</t>
  </si>
  <si>
    <t>Födém; Mennyezet alulról hűlő födém hőszigetelése, utólag elhelyezve, vízszintes felületen, dűbelezve és ragasztva, kőzetgyapot, lécváz vagy gipszkarton merevítő profilok közé történő elhelyezésével, ROCKWOOL kasírozott kőzetgyapot lemez 140 mm (0,036 W/mK hővezetési tényezőjű) [vagy műszakilag ezzel egyenértékű]</t>
  </si>
  <si>
    <t>42-090-4.1</t>
  </si>
  <si>
    <t>Egyéb épületlakatos szerkezetek visszaszerelése, homlokzaton lévő lámpatestek, kábelezések, és szerelvények óvatos bontása és kijelölt helyen történő deponálása</t>
  </si>
  <si>
    <t>45-005-K</t>
  </si>
  <si>
    <t>Fal,-pillér,- és oszlopburkolat javítása, meglévő csempe falburkolat utólag 1 csempeidom, leverése és beépítése a környezettel összedolgozva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</si>
</sst>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0"/>
      <color indexed="8"/>
      <name val="Times New Roman CE"/>
      <charset val="238"/>
    </font>
    <font>
      <vertAlign val="superscript"/>
      <sz val="10"/>
      <color indexed="8"/>
      <name val="Times New Roman CE"/>
      <charset val="238"/>
    </font>
    <font>
      <sz val="10"/>
      <name val="Times New Roman CE"/>
      <charset val="238"/>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0"/>
      <color rgb="FFFF0000"/>
      <name val="Times New Roman CE"/>
      <charset val="238"/>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2">
    <xf numFmtId="0" fontId="0" fillId="0" borderId="0" xfId="0"/>
    <xf numFmtId="0" fontId="4" fillId="0" borderId="0" xfId="0" applyFont="1" applyAlignment="1">
      <alignment vertical="top" wrapText="1"/>
    </xf>
    <xf numFmtId="49" fontId="4" fillId="0" borderId="0" xfId="0" applyNumberFormat="1" applyFont="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right" vertical="top" wrapText="1"/>
    </xf>
    <xf numFmtId="0" fontId="4" fillId="0" borderId="0" xfId="0" applyFont="1" applyAlignment="1">
      <alignment horizontal="right" vertical="top" wrapText="1"/>
    </xf>
    <xf numFmtId="0" fontId="5" fillId="0" borderId="1"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right" vertical="top" wrapText="1"/>
    </xf>
    <xf numFmtId="0" fontId="7" fillId="0" borderId="0" xfId="0" applyFont="1" applyAlignment="1">
      <alignment vertical="top"/>
    </xf>
    <xf numFmtId="0" fontId="6" fillId="0" borderId="2" xfId="0" applyFont="1" applyBorder="1" applyAlignment="1">
      <alignment vertical="top"/>
    </xf>
    <xf numFmtId="10" fontId="6" fillId="0" borderId="2" xfId="0" applyNumberFormat="1" applyFont="1" applyBorder="1" applyAlignment="1">
      <alignment vertical="top"/>
    </xf>
    <xf numFmtId="0" fontId="6" fillId="0" borderId="0" xfId="0" applyFont="1" applyAlignment="1">
      <alignment horizontal="left" vertical="top"/>
    </xf>
    <xf numFmtId="0" fontId="6" fillId="0" borderId="2" xfId="0" applyFont="1" applyBorder="1" applyAlignment="1">
      <alignment horizontal="right" vertical="top"/>
    </xf>
    <xf numFmtId="0" fontId="8" fillId="0" borderId="0" xfId="0" applyFont="1" applyAlignment="1">
      <alignment vertical="top" wrapText="1"/>
    </xf>
    <xf numFmtId="0" fontId="4" fillId="0" borderId="0" xfId="0" applyFont="1" applyFill="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horizontal="right" vertical="top" wrapText="1"/>
    </xf>
    <xf numFmtId="0" fontId="5" fillId="0" borderId="0" xfId="0" applyFont="1" applyAlignment="1">
      <alignment horizontal="left" vertical="top" wrapText="1"/>
    </xf>
    <xf numFmtId="3" fontId="5" fillId="0" borderId="0" xfId="0" applyNumberFormat="1" applyFont="1" applyAlignment="1">
      <alignment horizontal="right" vertical="top" wrapText="1"/>
    </xf>
    <xf numFmtId="3" fontId="5" fillId="0" borderId="1" xfId="0"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3" fontId="6" fillId="0" borderId="0" xfId="0" applyNumberFormat="1" applyFont="1" applyAlignment="1">
      <alignment vertical="top" wrapText="1"/>
    </xf>
    <xf numFmtId="0" fontId="5" fillId="0" borderId="0" xfId="0" applyFont="1" applyAlignment="1">
      <alignment horizontal="right" vertical="top" wrapText="1"/>
    </xf>
    <xf numFmtId="3" fontId="4" fillId="0" borderId="0" xfId="0" applyNumberFormat="1" applyFont="1" applyAlignment="1">
      <alignment vertical="top" wrapText="1"/>
    </xf>
    <xf numFmtId="0" fontId="4" fillId="0" borderId="0" xfId="0" applyFont="1" applyFill="1" applyAlignment="1">
      <alignment horizontal="left" vertical="top" wrapText="1"/>
    </xf>
    <xf numFmtId="3" fontId="4" fillId="0" borderId="0" xfId="0" applyNumberFormat="1" applyFont="1" applyFill="1" applyAlignment="1">
      <alignment vertical="top" wrapText="1"/>
    </xf>
    <xf numFmtId="3" fontId="5" fillId="0" borderId="0" xfId="0" applyNumberFormat="1" applyFont="1" applyBorder="1" applyAlignment="1">
      <alignment vertical="top" wrapText="1"/>
    </xf>
    <xf numFmtId="3" fontId="5" fillId="0" borderId="0" xfId="0" applyNumberFormat="1" applyFont="1" applyAlignment="1">
      <alignment vertical="top" wrapText="1"/>
    </xf>
    <xf numFmtId="3" fontId="6" fillId="0" borderId="0" xfId="0" applyNumberFormat="1" applyFont="1" applyAlignment="1">
      <alignment vertical="top"/>
    </xf>
    <xf numFmtId="3" fontId="6" fillId="0" borderId="2" xfId="0" applyNumberFormat="1" applyFont="1" applyBorder="1" applyAlignment="1">
      <alignment vertical="top"/>
    </xf>
    <xf numFmtId="49" fontId="3" fillId="0" borderId="0" xfId="0" applyNumberFormat="1" applyFont="1" applyAlignment="1">
      <alignment vertical="top" wrapText="1"/>
    </xf>
    <xf numFmtId="0" fontId="6" fillId="0" borderId="0" xfId="0" applyFont="1" applyAlignment="1">
      <alignment horizontal="left" vertical="top" wrapText="1"/>
    </xf>
    <xf numFmtId="14" fontId="6" fillId="0" borderId="0" xfId="0" applyNumberFormat="1" applyFont="1" applyAlignment="1">
      <alignment horizontal="left" vertical="top"/>
    </xf>
    <xf numFmtId="0" fontId="4" fillId="0" borderId="0" xfId="0" applyFont="1" applyBorder="1" applyAlignment="1">
      <alignment horizontal="left" vertical="top" wrapText="1"/>
    </xf>
    <xf numFmtId="3" fontId="7" fillId="0" borderId="0" xfId="0" applyNumberFormat="1"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horizontal="right" vertical="top" wrapText="1"/>
    </xf>
    <xf numFmtId="0" fontId="8" fillId="0" borderId="0" xfId="0" applyNumberFormat="1" applyFont="1" applyAlignment="1">
      <alignment vertical="top" wrapText="1"/>
    </xf>
    <xf numFmtId="0" fontId="7" fillId="0" borderId="0" xfId="0" applyFont="1" applyAlignment="1">
      <alignment vertical="top"/>
    </xf>
    <xf numFmtId="0" fontId="3" fillId="0" borderId="0" xfId="0" applyNumberFormat="1" applyFont="1" applyAlignment="1">
      <alignment vertical="top" wrapText="1"/>
    </xf>
    <xf numFmtId="0" fontId="3" fillId="0" borderId="0" xfId="0" applyFont="1" applyAlignment="1">
      <alignment vertical="top" wrapText="1"/>
    </xf>
    <xf numFmtId="0" fontId="8" fillId="0" borderId="0" xfId="0" applyFont="1" applyAlignment="1">
      <alignment horizontal="right" vertical="top" wrapText="1"/>
    </xf>
    <xf numFmtId="0" fontId="4" fillId="0" borderId="1" xfId="0" applyFont="1" applyBorder="1" applyAlignment="1">
      <alignment horizontal="left" vertical="top" wrapText="1"/>
    </xf>
    <xf numFmtId="0" fontId="6" fillId="0" borderId="0" xfId="0" applyFont="1" applyBorder="1" applyAlignment="1">
      <alignment vertical="top"/>
    </xf>
    <xf numFmtId="3" fontId="6" fillId="0" borderId="0" xfId="0" applyNumberFormat="1" applyFont="1" applyFill="1" applyAlignment="1">
      <alignment vertical="top" wrapText="1"/>
    </xf>
    <xf numFmtId="3" fontId="7" fillId="0" borderId="1" xfId="0" applyNumberFormat="1" applyFont="1" applyFill="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1" fontId="6" fillId="0" borderId="0" xfId="0" applyNumberFormat="1" applyFont="1" applyBorder="1" applyAlignment="1">
      <alignment vertical="top" wrapText="1"/>
    </xf>
    <xf numFmtId="0" fontId="3" fillId="0" borderId="0" xfId="0" applyFont="1" applyFill="1" applyAlignment="1">
      <alignment vertical="top" wrapText="1"/>
    </xf>
    <xf numFmtId="4" fontId="4" fillId="0" borderId="0" xfId="0" applyNumberFormat="1" applyFont="1" applyFill="1" applyAlignment="1">
      <alignment horizontal="right" vertical="top" wrapText="1"/>
    </xf>
    <xf numFmtId="49" fontId="3" fillId="0" borderId="0" xfId="0" applyNumberFormat="1" applyFont="1" applyFill="1" applyAlignment="1">
      <alignment vertical="top" wrapText="1"/>
    </xf>
    <xf numFmtId="0" fontId="6" fillId="0" borderId="0" xfId="0" applyFont="1" applyAlignment="1">
      <alignment vertical="top"/>
    </xf>
    <xf numFmtId="0" fontId="6" fillId="0" borderId="0" xfId="0" applyFont="1" applyAlignment="1">
      <alignment vertical="top"/>
    </xf>
    <xf numFmtId="0" fontId="3" fillId="0" borderId="0" xfId="0" applyFont="1" applyFill="1" applyAlignment="1">
      <alignment horizontal="right" vertical="top" wrapText="1"/>
    </xf>
    <xf numFmtId="0" fontId="6" fillId="0" borderId="0" xfId="0" applyFont="1" applyAlignment="1">
      <alignment vertical="top" wrapText="1"/>
    </xf>
    <xf numFmtId="0" fontId="6" fillId="0" borderId="0" xfId="0" applyFont="1" applyAlignment="1">
      <alignment vertical="top" wrapText="1"/>
    </xf>
    <xf numFmtId="0" fontId="3" fillId="0" borderId="0" xfId="0" applyNumberFormat="1" applyFont="1" applyFill="1" applyAlignment="1">
      <alignment vertical="top" wrapText="1"/>
    </xf>
    <xf numFmtId="0" fontId="8" fillId="0" borderId="0" xfId="0" applyFont="1" applyFill="1" applyAlignment="1">
      <alignment vertical="top" wrapText="1"/>
    </xf>
    <xf numFmtId="0" fontId="8" fillId="0" borderId="0" xfId="0" applyNumberFormat="1" applyFont="1" applyFill="1" applyAlignment="1">
      <alignment vertical="top" wrapText="1"/>
    </xf>
    <xf numFmtId="0" fontId="4" fillId="0" borderId="0" xfId="0" applyNumberFormat="1" applyFont="1" applyFill="1" applyAlignment="1">
      <alignment vertical="top" wrapText="1"/>
    </xf>
    <xf numFmtId="0" fontId="6" fillId="0" borderId="0" xfId="0" applyFont="1" applyBorder="1" applyAlignment="1">
      <alignment horizontal="center" vertical="top"/>
    </xf>
    <xf numFmtId="0" fontId="7" fillId="0" borderId="0" xfId="0" applyFont="1" applyAlignment="1">
      <alignment vertical="top"/>
    </xf>
    <xf numFmtId="0" fontId="0" fillId="0" borderId="0" xfId="0" applyAlignment="1">
      <alignment vertical="top"/>
    </xf>
    <xf numFmtId="0" fontId="6"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3" fontId="7" fillId="0" borderId="3" xfId="0" applyNumberFormat="1" applyFont="1" applyFill="1" applyBorder="1" applyAlignment="1">
      <alignment horizontal="center" vertical="top"/>
    </xf>
    <xf numFmtId="3" fontId="6" fillId="0" borderId="2" xfId="0" applyNumberFormat="1" applyFont="1" applyBorder="1" applyAlignment="1">
      <alignment horizontal="center" vertical="top"/>
    </xf>
    <xf numFmtId="3" fontId="7" fillId="0" borderId="1" xfId="0" applyNumberFormat="1" applyFont="1" applyBorder="1" applyAlignment="1">
      <alignment horizontal="center" vertical="top"/>
    </xf>
    <xf numFmtId="0" fontId="6" fillId="0" borderId="0" xfId="0" applyFont="1" applyAlignment="1">
      <alignment horizontal="left" vertical="top"/>
    </xf>
    <xf numFmtId="0" fontId="6" fillId="0" borderId="0" xfId="0" applyFont="1" applyAlignment="1">
      <alignment vertical="top" wrapText="1"/>
    </xf>
    <xf numFmtId="0" fontId="0" fillId="0" borderId="0" xfId="0"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workbookViewId="0">
      <selection activeCell="A10" sqref="A10:D10"/>
    </sheetView>
  </sheetViews>
  <sheetFormatPr defaultRowHeight="15.75" x14ac:dyDescent="0.25"/>
  <cols>
    <col min="1" max="1" width="36.42578125" style="10" customWidth="1"/>
    <col min="2" max="2" width="10.7109375" style="10" customWidth="1"/>
    <col min="3" max="4" width="15.7109375" style="10" customWidth="1"/>
    <col min="5" max="16384" width="9.140625" style="10"/>
  </cols>
  <sheetData>
    <row r="1" spans="1:4" s="14" customFormat="1" x14ac:dyDescent="0.25">
      <c r="A1" s="71" t="s">
        <v>31</v>
      </c>
      <c r="B1" s="72"/>
      <c r="C1" s="72"/>
      <c r="D1" s="72"/>
    </row>
    <row r="2" spans="1:4" s="14" customFormat="1" x14ac:dyDescent="0.25">
      <c r="A2" s="71" t="s">
        <v>32</v>
      </c>
      <c r="B2" s="72"/>
      <c r="C2" s="72"/>
      <c r="D2" s="72"/>
    </row>
    <row r="3" spans="1:4" s="14" customFormat="1" x14ac:dyDescent="0.25">
      <c r="A3" s="71" t="s">
        <v>33</v>
      </c>
      <c r="B3" s="72"/>
      <c r="C3" s="72"/>
      <c r="D3" s="72"/>
    </row>
    <row r="4" spans="1:4" x14ac:dyDescent="0.25">
      <c r="A4" s="73" t="s">
        <v>34</v>
      </c>
      <c r="B4" s="72"/>
      <c r="C4" s="72"/>
      <c r="D4" s="72"/>
    </row>
    <row r="5" spans="1:4" x14ac:dyDescent="0.25">
      <c r="A5" s="73"/>
      <c r="B5" s="72"/>
      <c r="C5" s="72"/>
      <c r="D5" s="72"/>
    </row>
    <row r="6" spans="1:4" x14ac:dyDescent="0.25">
      <c r="A6" s="73"/>
      <c r="B6" s="72"/>
      <c r="C6" s="72"/>
      <c r="D6" s="72"/>
    </row>
    <row r="7" spans="1:4" x14ac:dyDescent="0.25">
      <c r="A7" s="73"/>
      <c r="B7" s="72"/>
      <c r="C7" s="72"/>
      <c r="D7" s="72"/>
    </row>
    <row r="9" spans="1:4" x14ac:dyDescent="0.25">
      <c r="A9" s="10" t="s">
        <v>35</v>
      </c>
      <c r="C9" s="10" t="s">
        <v>36</v>
      </c>
    </row>
    <row r="10" spans="1:4" x14ac:dyDescent="0.25">
      <c r="A10" s="79" t="s">
        <v>116</v>
      </c>
      <c r="B10" s="79"/>
      <c r="C10" s="79"/>
      <c r="D10" s="79"/>
    </row>
    <row r="11" spans="1:4" x14ac:dyDescent="0.25">
      <c r="A11" s="10" t="s">
        <v>37</v>
      </c>
      <c r="C11" s="62" t="s">
        <v>85</v>
      </c>
    </row>
    <row r="12" spans="1:4" ht="31.5" x14ac:dyDescent="0.25">
      <c r="A12" s="11" t="s">
        <v>117</v>
      </c>
      <c r="C12" s="62" t="s">
        <v>86</v>
      </c>
    </row>
    <row r="13" spans="1:4" x14ac:dyDescent="0.25">
      <c r="A13" s="10" t="s">
        <v>36</v>
      </c>
      <c r="C13" s="62" t="s">
        <v>87</v>
      </c>
    </row>
    <row r="14" spans="1:4" x14ac:dyDescent="0.25">
      <c r="A14" s="10" t="s">
        <v>36</v>
      </c>
      <c r="C14" s="62" t="s">
        <v>88</v>
      </c>
    </row>
    <row r="15" spans="1:4" x14ac:dyDescent="0.25">
      <c r="A15" s="10" t="s">
        <v>38</v>
      </c>
      <c r="C15" s="62" t="s">
        <v>89</v>
      </c>
    </row>
    <row r="16" spans="1:4" ht="31.5" x14ac:dyDescent="0.25">
      <c r="A16" s="40" t="s">
        <v>118</v>
      </c>
      <c r="D16" s="47"/>
    </row>
    <row r="17" spans="1:4" x14ac:dyDescent="0.25">
      <c r="A17" s="10" t="s">
        <v>39</v>
      </c>
    </row>
    <row r="18" spans="1:4" x14ac:dyDescent="0.25">
      <c r="A18" s="10" t="s">
        <v>39</v>
      </c>
    </row>
    <row r="19" spans="1:4" x14ac:dyDescent="0.25">
      <c r="A19" s="10" t="s">
        <v>40</v>
      </c>
    </row>
    <row r="20" spans="1:4" x14ac:dyDescent="0.25">
      <c r="A20" s="41">
        <v>43013</v>
      </c>
    </row>
    <row r="22" spans="1:4" x14ac:dyDescent="0.25">
      <c r="A22" s="74" t="s">
        <v>41</v>
      </c>
      <c r="B22" s="75"/>
      <c r="C22" s="75"/>
      <c r="D22" s="75"/>
    </row>
    <row r="23" spans="1:4" x14ac:dyDescent="0.25">
      <c r="A23" s="15" t="s">
        <v>42</v>
      </c>
      <c r="B23" s="15"/>
      <c r="C23" s="18" t="s">
        <v>43</v>
      </c>
      <c r="D23" s="18" t="s">
        <v>44</v>
      </c>
    </row>
    <row r="24" spans="1:4" x14ac:dyDescent="0.25">
      <c r="A24" s="10" t="s">
        <v>45</v>
      </c>
      <c r="C24" s="37">
        <f>ROUND(SUM(Összesítő!B2:B9),0)</f>
        <v>0</v>
      </c>
      <c r="D24" s="37">
        <f>ROUND(SUM(Összesítő!C2:C9),0)</f>
        <v>0</v>
      </c>
    </row>
    <row r="25" spans="1:4" x14ac:dyDescent="0.25">
      <c r="A25" s="15"/>
      <c r="B25" s="15"/>
      <c r="C25" s="38"/>
      <c r="D25" s="38"/>
    </row>
    <row r="26" spans="1:4" x14ac:dyDescent="0.25">
      <c r="A26" s="15" t="s">
        <v>46</v>
      </c>
      <c r="B26" s="15"/>
      <c r="C26" s="38">
        <f>ROUND(C24-C25,0)</f>
        <v>0</v>
      </c>
      <c r="D26" s="38">
        <f>ROUND(D24-D25,0)</f>
        <v>0</v>
      </c>
    </row>
    <row r="27" spans="1:4" x14ac:dyDescent="0.25">
      <c r="A27" s="10" t="s">
        <v>47</v>
      </c>
      <c r="C27" s="76">
        <f>ROUND(C26+D26,0)</f>
        <v>0</v>
      </c>
      <c r="D27" s="76"/>
    </row>
    <row r="28" spans="1:4" x14ac:dyDescent="0.25">
      <c r="A28" s="15" t="s">
        <v>48</v>
      </c>
      <c r="B28" s="16">
        <v>0.27</v>
      </c>
      <c r="C28" s="77">
        <f>ROUND(C27*B28,0)</f>
        <v>0</v>
      </c>
      <c r="D28" s="77"/>
    </row>
    <row r="29" spans="1:4" x14ac:dyDescent="0.25">
      <c r="A29" s="15" t="s">
        <v>49</v>
      </c>
      <c r="B29" s="15"/>
      <c r="C29" s="78">
        <f>ROUND(C27+C28,0)</f>
        <v>0</v>
      </c>
      <c r="D29" s="78"/>
    </row>
    <row r="32" spans="1:4" x14ac:dyDescent="0.25">
      <c r="B32" s="52"/>
      <c r="C32" s="52"/>
    </row>
    <row r="33" spans="1:3" x14ac:dyDescent="0.25">
      <c r="B33" s="70"/>
      <c r="C33" s="70"/>
    </row>
    <row r="35" spans="1:3" x14ac:dyDescent="0.25">
      <c r="A35" s="17"/>
    </row>
    <row r="36" spans="1:3" x14ac:dyDescent="0.25">
      <c r="A36" s="17"/>
    </row>
    <row r="37" spans="1:3" x14ac:dyDescent="0.25">
      <c r="A37" s="17"/>
    </row>
  </sheetData>
  <mergeCells count="13">
    <mergeCell ref="B33:C33"/>
    <mergeCell ref="A1:D1"/>
    <mergeCell ref="A2:D2"/>
    <mergeCell ref="A3:D3"/>
    <mergeCell ref="A4:D4"/>
    <mergeCell ref="A5:D5"/>
    <mergeCell ref="A6:D6"/>
    <mergeCell ref="A7:D7"/>
    <mergeCell ref="A22:D22"/>
    <mergeCell ref="C27:D27"/>
    <mergeCell ref="C28:D28"/>
    <mergeCell ref="C29:D29"/>
    <mergeCell ref="A10:D10"/>
  </mergeCells>
  <pageMargins left="1" right="1" top="1" bottom="1" header="0.41666666666666669" footer="0.41666666666666669"/>
  <pageSetup paperSize="9"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activeCell="D10" sqref="D10"/>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row>
    <row r="2" spans="1:10" ht="78.75" customHeight="1" x14ac:dyDescent="0.25">
      <c r="A2" s="8">
        <v>1</v>
      </c>
      <c r="B2" s="1" t="s">
        <v>55</v>
      </c>
      <c r="C2" s="44" t="s">
        <v>74</v>
      </c>
      <c r="D2" s="6">
        <v>1</v>
      </c>
      <c r="E2" s="1" t="s">
        <v>26</v>
      </c>
      <c r="F2" s="6">
        <v>0</v>
      </c>
      <c r="G2" s="6">
        <v>0</v>
      </c>
      <c r="H2" s="6">
        <f>ROUND(D2*F2, 0)</f>
        <v>0</v>
      </c>
      <c r="I2" s="6">
        <f>ROUND(D2*G2, 0)</f>
        <v>0</v>
      </c>
    </row>
    <row r="3" spans="1:10" x14ac:dyDescent="0.25">
      <c r="C3" s="44"/>
    </row>
    <row r="4" spans="1:10" ht="38.25" x14ac:dyDescent="0.25">
      <c r="A4" s="8">
        <v>2</v>
      </c>
      <c r="B4" s="1" t="s">
        <v>28</v>
      </c>
      <c r="C4" s="39" t="s">
        <v>29</v>
      </c>
      <c r="D4" s="6">
        <v>1</v>
      </c>
      <c r="E4" s="1" t="s">
        <v>26</v>
      </c>
      <c r="F4" s="6">
        <v>0</v>
      </c>
      <c r="G4" s="6">
        <v>0</v>
      </c>
      <c r="H4" s="6">
        <f>ROUND(D4*F4, 0)</f>
        <v>0</v>
      </c>
      <c r="I4" s="6">
        <f>ROUND(D4*G4, 0)</f>
        <v>0</v>
      </c>
    </row>
    <row r="5" spans="1:10" x14ac:dyDescent="0.25">
      <c r="C5" s="39"/>
    </row>
    <row r="6" spans="1:10" ht="38.25" x14ac:dyDescent="0.25">
      <c r="A6" s="8">
        <v>3</v>
      </c>
      <c r="B6" s="1" t="s">
        <v>84</v>
      </c>
      <c r="C6" s="39" t="s">
        <v>151</v>
      </c>
      <c r="D6" s="6">
        <v>1</v>
      </c>
      <c r="E6" s="1" t="s">
        <v>26</v>
      </c>
      <c r="F6" s="6">
        <v>0</v>
      </c>
      <c r="G6" s="6">
        <v>0</v>
      </c>
      <c r="H6" s="6">
        <f>ROUND(D6*F6, 0)</f>
        <v>0</v>
      </c>
      <c r="I6" s="6">
        <f>ROUND(D6*G6, 0)</f>
        <v>0</v>
      </c>
    </row>
    <row r="7" spans="1:10" x14ac:dyDescent="0.25">
      <c r="C7" s="39"/>
    </row>
    <row r="8" spans="1:10" ht="51" x14ac:dyDescent="0.25">
      <c r="A8" s="8">
        <v>4</v>
      </c>
      <c r="B8" s="20" t="s">
        <v>95</v>
      </c>
      <c r="C8" s="21" t="s">
        <v>94</v>
      </c>
      <c r="D8" s="6">
        <v>1</v>
      </c>
      <c r="E8" s="1" t="s">
        <v>26</v>
      </c>
      <c r="F8" s="6">
        <v>0</v>
      </c>
      <c r="G8" s="6">
        <v>0</v>
      </c>
      <c r="H8" s="6">
        <f>ROUND(D8*F8, 0)</f>
        <v>0</v>
      </c>
      <c r="I8" s="6">
        <f>ROUND(D8*G8, 0)</f>
        <v>0</v>
      </c>
    </row>
    <row r="10" spans="1:10" ht="25.5" x14ac:dyDescent="0.25">
      <c r="A10" s="8">
        <v>5</v>
      </c>
      <c r="B10" s="1" t="s">
        <v>84</v>
      </c>
      <c r="C10" s="39" t="s">
        <v>169</v>
      </c>
      <c r="D10" s="6">
        <v>1</v>
      </c>
      <c r="E10" s="1" t="s">
        <v>26</v>
      </c>
      <c r="F10" s="6">
        <v>0</v>
      </c>
      <c r="G10" s="6">
        <v>0</v>
      </c>
      <c r="H10" s="6">
        <f>ROUND(D10*F10, 0)</f>
        <v>0</v>
      </c>
      <c r="I10" s="6">
        <f>ROUND(D10*G10, 0)</f>
        <v>0</v>
      </c>
    </row>
    <row r="12" spans="1:10" s="9" customFormat="1" x14ac:dyDescent="0.25">
      <c r="A12" s="7"/>
      <c r="B12" s="3"/>
      <c r="C12" s="3" t="s">
        <v>13</v>
      </c>
      <c r="D12" s="5"/>
      <c r="E12" s="3"/>
      <c r="F12" s="5"/>
      <c r="G12" s="5"/>
      <c r="H12" s="5">
        <f>ROUND(SUM(H2:H11),0)</f>
        <v>0</v>
      </c>
      <c r="I12" s="5">
        <f>ROUND(SUM(I2:I10),0)</f>
        <v>0</v>
      </c>
      <c r="J12" s="1"/>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CE,Félkövér"&amp;10Egyéb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4"/>
  <sheetViews>
    <sheetView workbookViewId="0">
      <selection activeCell="B7" sqref="B7"/>
    </sheetView>
  </sheetViews>
  <sheetFormatPr defaultRowHeight="15.75" x14ac:dyDescent="0.25"/>
  <cols>
    <col min="1" max="1" width="36.42578125" style="11" customWidth="1"/>
    <col min="2" max="3" width="20.7109375" style="11" customWidth="1"/>
    <col min="4" max="4" width="21.5703125" style="11" customWidth="1"/>
    <col min="5" max="5" width="9.140625" style="11"/>
    <col min="6" max="6" width="13.140625" style="11" bestFit="1" customWidth="1"/>
    <col min="7" max="16384" width="9.140625" style="11"/>
  </cols>
  <sheetData>
    <row r="1" spans="1:58" s="12" customFormat="1" x14ac:dyDescent="0.25">
      <c r="A1" s="12" t="s">
        <v>0</v>
      </c>
      <c r="B1" s="13" t="s">
        <v>1</v>
      </c>
      <c r="C1" s="13" t="s">
        <v>2</v>
      </c>
      <c r="D1" s="13" t="s">
        <v>51</v>
      </c>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row>
    <row r="2" spans="1:58" x14ac:dyDescent="0.25">
      <c r="A2" s="11" t="s">
        <v>14</v>
      </c>
      <c r="B2" s="11">
        <f>'Zsaluzás és állványozás'!H6</f>
        <v>0</v>
      </c>
      <c r="C2" s="30">
        <f>'Zsaluzás és állványozás'!I6</f>
        <v>0</v>
      </c>
      <c r="D2" s="30">
        <f>B2+C2</f>
        <v>0</v>
      </c>
      <c r="E2" s="56"/>
      <c r="F2" s="57"/>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row>
    <row r="3" spans="1:58" s="64" customFormat="1" x14ac:dyDescent="0.25">
      <c r="A3" s="64" t="s">
        <v>97</v>
      </c>
      <c r="B3" s="64">
        <f>Bádogozás!H6</f>
        <v>0</v>
      </c>
      <c r="C3" s="30">
        <f>Bádogozás!I6</f>
        <v>0</v>
      </c>
      <c r="D3" s="53">
        <f t="shared" ref="D3:D9" si="0">B3+C3</f>
        <v>0</v>
      </c>
      <c r="E3" s="56"/>
      <c r="F3" s="57"/>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row>
    <row r="4" spans="1:58" x14ac:dyDescent="0.25">
      <c r="A4" s="11" t="s">
        <v>20</v>
      </c>
      <c r="B4" s="11">
        <f>'Fa- és műanyag szerkezet'!H47</f>
        <v>0</v>
      </c>
      <c r="C4" s="11">
        <f>'Fa- és műanyag szerkezet'!I47</f>
        <v>0</v>
      </c>
      <c r="D4" s="53">
        <f t="shared" si="0"/>
        <v>0</v>
      </c>
      <c r="E4" s="56"/>
      <c r="F4" s="57"/>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row>
    <row r="5" spans="1:58" x14ac:dyDescent="0.25">
      <c r="A5" s="11" t="s">
        <v>23</v>
      </c>
      <c r="B5" s="11">
        <f>Felületképzés!H13</f>
        <v>0</v>
      </c>
      <c r="C5" s="11">
        <f>Felületképzés!I13</f>
        <v>0</v>
      </c>
      <c r="D5" s="53">
        <f t="shared" si="0"/>
        <v>0</v>
      </c>
      <c r="E5" s="56"/>
      <c r="F5" s="57"/>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58" x14ac:dyDescent="0.25">
      <c r="A6" s="11" t="s">
        <v>25</v>
      </c>
      <c r="B6" s="11">
        <f>Szigetelés!H37</f>
        <v>0</v>
      </c>
      <c r="C6" s="11">
        <f>Szigetelés!I37</f>
        <v>0</v>
      </c>
      <c r="D6" s="53">
        <f t="shared" si="0"/>
        <v>0</v>
      </c>
      <c r="E6" s="56"/>
      <c r="F6" s="57"/>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row>
    <row r="7" spans="1:58" s="65" customFormat="1" x14ac:dyDescent="0.25">
      <c r="A7" s="65" t="s">
        <v>125</v>
      </c>
      <c r="B7" s="65">
        <f>SUM('Napelemes rendszer'!H9)</f>
        <v>0</v>
      </c>
      <c r="C7" s="65">
        <f>SUM('Napelemes rendszer'!I9)</f>
        <v>0</v>
      </c>
      <c r="D7" s="53">
        <f>B7+C7</f>
        <v>0</v>
      </c>
      <c r="E7" s="56"/>
      <c r="F7" s="57"/>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x14ac:dyDescent="0.25">
      <c r="A8" s="11" t="s">
        <v>50</v>
      </c>
      <c r="B8" s="11">
        <f>'Járulékos költségek'!H17</f>
        <v>0</v>
      </c>
      <c r="C8" s="11">
        <f>'Járulékos költségek'!I17</f>
        <v>0</v>
      </c>
      <c r="D8" s="53">
        <f t="shared" si="0"/>
        <v>0</v>
      </c>
      <c r="E8" s="56"/>
      <c r="F8" s="57"/>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row>
    <row r="9" spans="1:58" x14ac:dyDescent="0.25">
      <c r="A9" s="11" t="s">
        <v>73</v>
      </c>
      <c r="B9" s="11">
        <f>Egyéb!H12</f>
        <v>0</v>
      </c>
      <c r="C9" s="11">
        <f>Egyéb!I12</f>
        <v>0</v>
      </c>
      <c r="D9" s="53">
        <f t="shared" si="0"/>
        <v>0</v>
      </c>
      <c r="E9" s="56"/>
      <c r="F9" s="57"/>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row>
    <row r="10" spans="1:58" s="12" customFormat="1" x14ac:dyDescent="0.25">
      <c r="A10" s="12" t="s">
        <v>30</v>
      </c>
      <c r="B10" s="12">
        <f>ROUND(SUM(B2:B9),0)</f>
        <v>0</v>
      </c>
      <c r="C10" s="12">
        <f>ROUND(SUM(C2:C9), 0)</f>
        <v>0</v>
      </c>
      <c r="D10" s="54">
        <f>SUM(D2:D9)</f>
        <v>0</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row>
    <row r="11" spans="1:58" x14ac:dyDescent="0.2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row>
    <row r="13" spans="1:58" x14ac:dyDescent="0.25">
      <c r="B13" s="30"/>
    </row>
    <row r="15" spans="1:58" x14ac:dyDescent="0.25">
      <c r="A15" s="61" t="s">
        <v>81</v>
      </c>
      <c r="D15" s="30"/>
    </row>
    <row r="17" spans="1:4" x14ac:dyDescent="0.25">
      <c r="B17" s="30"/>
    </row>
    <row r="18" spans="1:4" ht="43.5" customHeight="1" x14ac:dyDescent="0.25">
      <c r="A18" s="80" t="s">
        <v>82</v>
      </c>
      <c r="B18" s="81"/>
      <c r="C18" s="81"/>
      <c r="D18" s="81"/>
    </row>
    <row r="22" spans="1:4" x14ac:dyDescent="0.25">
      <c r="B22" s="30"/>
    </row>
    <row r="24" spans="1:4" x14ac:dyDescent="0.25">
      <c r="B24" s="43"/>
      <c r="C24" s="43"/>
    </row>
  </sheetData>
  <mergeCells count="1">
    <mergeCell ref="A18:D18"/>
  </mergeCells>
  <pageMargins left="1" right="1" top="1" bottom="1" header="0.41666666666666669" footer="0.41666666666666669"/>
  <pageSetup paperSize="9" scale="80" fitToHeight="0"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15" zoomScaleNormal="115" workbookViewId="0">
      <selection activeCell="H6" sqref="H6"/>
    </sheetView>
  </sheetViews>
  <sheetFormatPr defaultRowHeight="12.75" x14ac:dyDescent="0.25"/>
  <cols>
    <col min="1" max="1" width="4.28515625" style="8" customWidth="1"/>
    <col min="2" max="2" width="9.28515625" style="1" customWidth="1"/>
    <col min="3" max="3" width="37.2851562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140.25" x14ac:dyDescent="0.25">
      <c r="A2" s="8">
        <v>1</v>
      </c>
      <c r="B2" s="1" t="s">
        <v>92</v>
      </c>
      <c r="C2" s="1" t="s">
        <v>90</v>
      </c>
      <c r="D2" s="6">
        <v>1200</v>
      </c>
      <c r="E2" s="1" t="s">
        <v>12</v>
      </c>
      <c r="F2" s="6">
        <v>0</v>
      </c>
      <c r="G2" s="6">
        <v>0</v>
      </c>
      <c r="H2" s="6">
        <v>0</v>
      </c>
      <c r="I2" s="6">
        <v>0</v>
      </c>
    </row>
    <row r="4" spans="1:9" ht="51" x14ac:dyDescent="0.25">
      <c r="A4" s="8">
        <v>2</v>
      </c>
      <c r="B4" s="1" t="s">
        <v>93</v>
      </c>
      <c r="C4" s="1" t="s">
        <v>91</v>
      </c>
      <c r="D4" s="6">
        <v>40</v>
      </c>
      <c r="E4" s="1" t="s">
        <v>12</v>
      </c>
      <c r="F4" s="6">
        <v>0</v>
      </c>
      <c r="G4" s="6">
        <v>0</v>
      </c>
      <c r="H4" s="6">
        <v>0</v>
      </c>
      <c r="I4" s="6">
        <v>0</v>
      </c>
    </row>
    <row r="6" spans="1:9" s="9" customFormat="1" x14ac:dyDescent="0.25">
      <c r="A6" s="7"/>
      <c r="B6" s="3"/>
      <c r="C6" s="3" t="s">
        <v>13</v>
      </c>
      <c r="D6" s="5"/>
      <c r="E6" s="3"/>
      <c r="F6" s="5"/>
      <c r="G6" s="5"/>
      <c r="H6" s="5">
        <f>ROUND(SUM(H2:H4),0)</f>
        <v>0</v>
      </c>
      <c r="I6" s="25">
        <f>ROUND(SUM(I2:I5),0)</f>
        <v>0</v>
      </c>
    </row>
    <row r="10" spans="1:9" x14ac:dyDescent="0.25">
      <c r="C10" s="44"/>
    </row>
  </sheetData>
  <pageMargins left="0.2361111111111111" right="0.2361111111111111" top="0.69444444444444442" bottom="0.69444444444444442" header="0.41666666666666669" footer="0.41666666666666669"/>
  <pageSetup paperSize="9" scale="97" fitToHeight="0" orientation="portrait" useFirstPageNumber="1"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15" zoomScaleNormal="115" workbookViewId="0">
      <selection activeCell="H6" sqref="H6"/>
    </sheetView>
  </sheetViews>
  <sheetFormatPr defaultRowHeight="12.75" x14ac:dyDescent="0.25"/>
  <cols>
    <col min="1" max="1" width="4.28515625" style="8" customWidth="1"/>
    <col min="2" max="2" width="9.28515625" style="1" customWidth="1"/>
    <col min="3" max="3" width="37.2851562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33">
        <v>1</v>
      </c>
      <c r="B2" s="20" t="s">
        <v>98</v>
      </c>
      <c r="C2" s="21" t="s">
        <v>102</v>
      </c>
      <c r="D2" s="22">
        <v>100</v>
      </c>
      <c r="E2" s="20" t="s">
        <v>99</v>
      </c>
      <c r="F2" s="6">
        <v>0</v>
      </c>
      <c r="G2" s="6">
        <v>0</v>
      </c>
      <c r="H2" s="22">
        <f>ROUND(D2*F2, 0)</f>
        <v>0</v>
      </c>
      <c r="I2" s="22">
        <f>ROUND(D2*G2, 0)</f>
        <v>0</v>
      </c>
    </row>
    <row r="4" spans="1:9" ht="102" x14ac:dyDescent="0.25">
      <c r="A4" s="8">
        <v>2</v>
      </c>
      <c r="B4" s="1" t="s">
        <v>149</v>
      </c>
      <c r="C4" s="60" t="s">
        <v>100</v>
      </c>
      <c r="D4" s="6">
        <v>100</v>
      </c>
      <c r="E4" s="1" t="s">
        <v>99</v>
      </c>
      <c r="F4" s="6">
        <v>0</v>
      </c>
      <c r="G4" s="6">
        <v>0</v>
      </c>
      <c r="H4" s="6">
        <f>ROUND(D4*F4, 0)</f>
        <v>0</v>
      </c>
      <c r="I4" s="6">
        <f>ROUND(D4*G4, 0)</f>
        <v>0</v>
      </c>
    </row>
    <row r="6" spans="1:9" s="9" customFormat="1" x14ac:dyDescent="0.25">
      <c r="A6" s="7"/>
      <c r="B6" s="3"/>
      <c r="C6" s="3" t="s">
        <v>13</v>
      </c>
      <c r="D6" s="5"/>
      <c r="E6" s="3"/>
      <c r="F6" s="5"/>
      <c r="G6" s="5"/>
      <c r="H6" s="5">
        <f>ROUND(SUM(H2:H4),0)</f>
        <v>0</v>
      </c>
      <c r="I6" s="25">
        <f>ROUND(SUM(I2:I4),0)</f>
        <v>0</v>
      </c>
    </row>
    <row r="10" spans="1:9" x14ac:dyDescent="0.25">
      <c r="C10" s="44"/>
    </row>
  </sheetData>
  <pageMargins left="0.2361111111111111" right="0.2361111111111111" top="0.69444444444444442" bottom="0.69444444444444442" header="0.41666666666666669" footer="0.41666666666666669"/>
  <pageSetup paperSize="9" scale="97" fitToHeight="0" orientation="portrait" useFirstPageNumber="1"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4" zoomScale="115" zoomScaleNormal="115" workbookViewId="0">
      <selection activeCell="D12" sqref="D12"/>
    </sheetView>
  </sheetViews>
  <sheetFormatPr defaultRowHeight="12.75" x14ac:dyDescent="0.25"/>
  <cols>
    <col min="1" max="1" width="4.28515625" style="8" customWidth="1"/>
    <col min="2" max="2" width="9.28515625" style="1" customWidth="1"/>
    <col min="3" max="3" width="36.7109375" style="1" customWidth="1"/>
    <col min="4" max="4" width="6.85546875" style="6" customWidth="1"/>
    <col min="5" max="5" width="6.7109375" style="1" customWidth="1"/>
    <col min="6" max="7" width="8.28515625" style="6" customWidth="1"/>
    <col min="8" max="9" width="10.28515625" style="6" customWidth="1"/>
    <col min="10" max="10" width="15.7109375" style="1" customWidth="1"/>
    <col min="11" max="11" width="10.7109375" style="32"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J1" s="19"/>
      <c r="K1" s="36"/>
    </row>
    <row r="2" spans="1:11" s="4" customFormat="1" x14ac:dyDescent="0.25">
      <c r="A2" s="26"/>
      <c r="B2" s="9"/>
      <c r="C2" s="9"/>
      <c r="D2" s="27"/>
      <c r="E2" s="9"/>
      <c r="F2" s="27"/>
      <c r="G2" s="27"/>
      <c r="H2" s="27"/>
      <c r="I2" s="27"/>
      <c r="J2" s="19"/>
      <c r="K2" s="36"/>
    </row>
    <row r="3" spans="1:11" ht="28.5" x14ac:dyDescent="0.25">
      <c r="A3" s="8">
        <v>1</v>
      </c>
      <c r="B3" s="1" t="s">
        <v>56</v>
      </c>
      <c r="C3" s="2" t="s">
        <v>67</v>
      </c>
      <c r="D3" s="6">
        <v>15</v>
      </c>
      <c r="E3" s="1" t="s">
        <v>19</v>
      </c>
      <c r="F3" s="6">
        <v>0</v>
      </c>
      <c r="G3" s="22">
        <v>0</v>
      </c>
      <c r="H3" s="6">
        <f>ROUND(D3*F3, 0)</f>
        <v>0</v>
      </c>
      <c r="I3" s="6">
        <f>ROUND(D3*G3, 0)</f>
        <v>0</v>
      </c>
      <c r="J3" s="19"/>
    </row>
    <row r="4" spans="1:11" ht="28.5" x14ac:dyDescent="0.25">
      <c r="A4" s="8">
        <v>2</v>
      </c>
      <c r="B4" s="1" t="s">
        <v>134</v>
      </c>
      <c r="C4" s="2" t="s">
        <v>135</v>
      </c>
      <c r="D4" s="6">
        <v>155</v>
      </c>
      <c r="E4" s="1" t="s">
        <v>19</v>
      </c>
      <c r="F4" s="6">
        <v>0</v>
      </c>
      <c r="G4" s="22">
        <v>0</v>
      </c>
      <c r="H4" s="6">
        <f>ROUND(D4*F4, 0)</f>
        <v>0</v>
      </c>
      <c r="I4" s="6">
        <f>ROUND(D4*G4, 0)</f>
        <v>0</v>
      </c>
      <c r="J4" s="19"/>
    </row>
    <row r="5" spans="1:11" ht="28.5" x14ac:dyDescent="0.25">
      <c r="A5" s="8">
        <v>3</v>
      </c>
      <c r="B5" s="1" t="s">
        <v>57</v>
      </c>
      <c r="C5" s="2" t="s">
        <v>136</v>
      </c>
      <c r="D5" s="6">
        <v>65</v>
      </c>
      <c r="E5" s="1" t="s">
        <v>19</v>
      </c>
      <c r="F5" s="6">
        <v>0</v>
      </c>
      <c r="G5" s="22">
        <v>0</v>
      </c>
      <c r="H5" s="6">
        <f>ROUND(D5*F5, 0)</f>
        <v>0</v>
      </c>
      <c r="I5" s="6">
        <f>ROUND(D5*G5, 0)</f>
        <v>0</v>
      </c>
      <c r="J5" s="19"/>
    </row>
    <row r="6" spans="1:11" ht="28.5" x14ac:dyDescent="0.25">
      <c r="A6" s="8">
        <v>4</v>
      </c>
      <c r="B6" s="1" t="s">
        <v>58</v>
      </c>
      <c r="C6" s="2" t="s">
        <v>66</v>
      </c>
      <c r="D6" s="6">
        <v>45</v>
      </c>
      <c r="E6" s="1" t="s">
        <v>19</v>
      </c>
      <c r="F6" s="6">
        <v>0</v>
      </c>
      <c r="G6" s="22">
        <v>0</v>
      </c>
      <c r="H6" s="6">
        <f>ROUND(D6*F6, 0)</f>
        <v>0</v>
      </c>
      <c r="I6" s="6">
        <f>ROUND(D6*G6, 0)</f>
        <v>0</v>
      </c>
      <c r="J6" s="19"/>
    </row>
    <row r="7" spans="1:11" x14ac:dyDescent="0.25">
      <c r="C7" s="2"/>
    </row>
    <row r="8" spans="1:11" ht="68.25" customHeight="1" x14ac:dyDescent="0.25">
      <c r="A8" s="8">
        <v>5</v>
      </c>
      <c r="B8" s="20" t="s">
        <v>21</v>
      </c>
      <c r="C8" s="21" t="s">
        <v>72</v>
      </c>
      <c r="D8" s="6">
        <v>110</v>
      </c>
      <c r="E8" s="1" t="s">
        <v>12</v>
      </c>
      <c r="F8" s="22">
        <v>0</v>
      </c>
      <c r="G8" s="6">
        <v>0</v>
      </c>
      <c r="H8" s="6">
        <f>ROUND(D8*F8, 0)</f>
        <v>0</v>
      </c>
      <c r="I8" s="6">
        <f>ROUND(D8*G8, 0)</f>
        <v>0</v>
      </c>
      <c r="J8" s="19"/>
    </row>
    <row r="9" spans="1:11" ht="52.5" customHeight="1" x14ac:dyDescent="0.25">
      <c r="B9" s="20"/>
      <c r="C9" s="44" t="s">
        <v>68</v>
      </c>
    </row>
    <row r="10" spans="1:11" ht="68.25" customHeight="1" x14ac:dyDescent="0.25">
      <c r="A10" s="8">
        <v>6</v>
      </c>
      <c r="B10" s="20" t="s">
        <v>22</v>
      </c>
      <c r="C10" s="21" t="s">
        <v>77</v>
      </c>
      <c r="D10" s="6">
        <v>110</v>
      </c>
      <c r="E10" s="1" t="s">
        <v>12</v>
      </c>
      <c r="F10" s="22">
        <v>0</v>
      </c>
      <c r="G10" s="22">
        <v>0</v>
      </c>
      <c r="H10" s="6">
        <f>ROUND(D10*F10, 0)</f>
        <v>0</v>
      </c>
      <c r="I10" s="6">
        <f>ROUND(D10*G10, 0)</f>
        <v>0</v>
      </c>
      <c r="J10" s="19"/>
    </row>
    <row r="11" spans="1:11" x14ac:dyDescent="0.25">
      <c r="B11" s="20"/>
      <c r="C11" s="21"/>
      <c r="F11" s="22"/>
      <c r="G11" s="22"/>
      <c r="J11" s="19"/>
    </row>
    <row r="12" spans="1:11" ht="51" x14ac:dyDescent="0.25">
      <c r="A12" s="8">
        <v>7</v>
      </c>
      <c r="B12" s="20" t="s">
        <v>177</v>
      </c>
      <c r="C12" s="21" t="s">
        <v>180</v>
      </c>
      <c r="D12" s="22">
        <v>10</v>
      </c>
      <c r="E12" s="1" t="s">
        <v>12</v>
      </c>
      <c r="F12" s="22">
        <v>0</v>
      </c>
      <c r="G12" s="22">
        <v>0</v>
      </c>
      <c r="H12" s="6">
        <f>ROUND(D12*F12, 0)</f>
        <v>0</v>
      </c>
      <c r="I12" s="6">
        <f>ROUND(D12*G12, 0)</f>
        <v>0</v>
      </c>
      <c r="J12" s="19"/>
    </row>
    <row r="13" spans="1:11" x14ac:dyDescent="0.25">
      <c r="B13" s="20"/>
      <c r="C13" s="21"/>
      <c r="J13" s="19"/>
    </row>
    <row r="14" spans="1:11" ht="51" x14ac:dyDescent="0.25">
      <c r="C14" s="49" t="s">
        <v>69</v>
      </c>
    </row>
    <row r="15" spans="1:11" ht="81.75" customHeight="1" x14ac:dyDescent="0.25">
      <c r="C15" s="1" t="s">
        <v>83</v>
      </c>
    </row>
    <row r="16" spans="1:11" ht="131.25" customHeight="1" x14ac:dyDescent="0.25">
      <c r="C16" s="1" t="s">
        <v>70</v>
      </c>
    </row>
    <row r="17" spans="1:9" ht="105" customHeight="1" x14ac:dyDescent="0.25">
      <c r="C17" s="20" t="s">
        <v>63</v>
      </c>
    </row>
    <row r="18" spans="1:9" ht="25.5" x14ac:dyDescent="0.25">
      <c r="C18" s="20" t="s">
        <v>71</v>
      </c>
    </row>
    <row r="19" spans="1:9" ht="25.5" x14ac:dyDescent="0.25">
      <c r="C19" s="1" t="s">
        <v>64</v>
      </c>
    </row>
    <row r="21" spans="1:9" ht="102" x14ac:dyDescent="0.25">
      <c r="A21" s="8">
        <v>8</v>
      </c>
      <c r="B21" s="1" t="s">
        <v>16</v>
      </c>
      <c r="C21" s="1" t="s">
        <v>137</v>
      </c>
    </row>
    <row r="22" spans="1:9" x14ac:dyDescent="0.25">
      <c r="C22" s="1" t="s">
        <v>126</v>
      </c>
      <c r="D22" s="50"/>
    </row>
    <row r="23" spans="1:9" x14ac:dyDescent="0.25">
      <c r="C23" s="1" t="s">
        <v>59</v>
      </c>
      <c r="D23" s="6">
        <v>64</v>
      </c>
      <c r="E23" s="1" t="s">
        <v>15</v>
      </c>
      <c r="F23" s="6">
        <v>0</v>
      </c>
      <c r="G23" s="22">
        <v>0</v>
      </c>
      <c r="H23" s="6">
        <f>ROUND(D23*F23, 0)</f>
        <v>0</v>
      </c>
      <c r="I23" s="6">
        <f>ROUND(D23*G23, 0)</f>
        <v>0</v>
      </c>
    </row>
    <row r="25" spans="1:9" ht="127.5" x14ac:dyDescent="0.25">
      <c r="A25" s="8">
        <v>9</v>
      </c>
      <c r="B25" s="1" t="s">
        <v>17</v>
      </c>
      <c r="C25" s="58" t="s">
        <v>138</v>
      </c>
    </row>
    <row r="26" spans="1:9" x14ac:dyDescent="0.25">
      <c r="C26" s="1" t="s">
        <v>127</v>
      </c>
      <c r="D26" s="50"/>
    </row>
    <row r="27" spans="1:9" x14ac:dyDescent="0.25">
      <c r="C27" s="1" t="s">
        <v>60</v>
      </c>
      <c r="D27" s="6">
        <v>6</v>
      </c>
      <c r="E27" s="1" t="s">
        <v>15</v>
      </c>
      <c r="F27" s="6">
        <v>0</v>
      </c>
      <c r="G27" s="6">
        <f>$G$23</f>
        <v>0</v>
      </c>
      <c r="H27" s="6">
        <f>ROUND(D27*F27, 0)</f>
        <v>0</v>
      </c>
      <c r="I27" s="6">
        <f>ROUND(D27*G27, 0)</f>
        <v>0</v>
      </c>
    </row>
    <row r="29" spans="1:9" ht="108.75" customHeight="1" x14ac:dyDescent="0.25">
      <c r="A29" s="8">
        <v>10</v>
      </c>
      <c r="B29" s="1" t="s">
        <v>18</v>
      </c>
      <c r="C29" s="58" t="s">
        <v>139</v>
      </c>
    </row>
    <row r="30" spans="1:9" x14ac:dyDescent="0.25">
      <c r="C30" s="1" t="s">
        <v>128</v>
      </c>
    </row>
    <row r="31" spans="1:9" x14ac:dyDescent="0.25">
      <c r="C31" s="1" t="s">
        <v>61</v>
      </c>
      <c r="D31" s="6">
        <v>14</v>
      </c>
      <c r="E31" s="1" t="s">
        <v>15</v>
      </c>
      <c r="F31" s="6">
        <v>0</v>
      </c>
      <c r="G31" s="6">
        <f>$G$23</f>
        <v>0</v>
      </c>
      <c r="H31" s="6">
        <f>ROUND(D31*F31, 0)</f>
        <v>0</v>
      </c>
      <c r="I31" s="6">
        <f>ROUND(D31*G31, 0)</f>
        <v>0</v>
      </c>
    </row>
    <row r="33" spans="1:11" ht="102" x14ac:dyDescent="0.25">
      <c r="A33" s="8">
        <v>11</v>
      </c>
      <c r="B33" s="1" t="s">
        <v>152</v>
      </c>
      <c r="C33" s="1" t="s">
        <v>140</v>
      </c>
    </row>
    <row r="34" spans="1:11" x14ac:dyDescent="0.25">
      <c r="C34" s="1" t="s">
        <v>129</v>
      </c>
    </row>
    <row r="35" spans="1:11" x14ac:dyDescent="0.25">
      <c r="C35" s="1" t="s">
        <v>130</v>
      </c>
      <c r="D35" s="6">
        <v>18</v>
      </c>
      <c r="E35" s="1" t="s">
        <v>15</v>
      </c>
      <c r="F35" s="6">
        <v>0</v>
      </c>
      <c r="G35" s="6">
        <f>$G$23</f>
        <v>0</v>
      </c>
      <c r="H35" s="6">
        <f>ROUND(D35*F35, 0)</f>
        <v>0</v>
      </c>
      <c r="I35" s="6">
        <f>ROUND(D35*G35, 0)</f>
        <v>0</v>
      </c>
    </row>
    <row r="37" spans="1:11" ht="114.75" x14ac:dyDescent="0.25">
      <c r="A37" s="8">
        <v>12</v>
      </c>
      <c r="B37" s="1" t="s">
        <v>153</v>
      </c>
      <c r="C37" s="1" t="s">
        <v>141</v>
      </c>
    </row>
    <row r="38" spans="1:11" x14ac:dyDescent="0.25">
      <c r="C38" s="1" t="s">
        <v>132</v>
      </c>
    </row>
    <row r="39" spans="1:11" x14ac:dyDescent="0.25">
      <c r="C39" s="1" t="s">
        <v>131</v>
      </c>
      <c r="D39" s="6">
        <v>16</v>
      </c>
      <c r="E39" s="1" t="s">
        <v>15</v>
      </c>
      <c r="F39" s="6">
        <v>0</v>
      </c>
      <c r="G39" s="6">
        <f>$G$23</f>
        <v>0</v>
      </c>
      <c r="H39" s="6">
        <f>ROUND(D39*F39, 0)</f>
        <v>0</v>
      </c>
      <c r="I39" s="6">
        <f>ROUND(D39*G39, 0)</f>
        <v>0</v>
      </c>
    </row>
    <row r="41" spans="1:11" ht="89.25" x14ac:dyDescent="0.25">
      <c r="A41" s="8">
        <v>13</v>
      </c>
      <c r="B41" s="1" t="s">
        <v>154</v>
      </c>
      <c r="C41" s="1" t="s">
        <v>142</v>
      </c>
    </row>
    <row r="42" spans="1:11" x14ac:dyDescent="0.25">
      <c r="C42" s="1" t="s">
        <v>133</v>
      </c>
    </row>
    <row r="43" spans="1:11" x14ac:dyDescent="0.25">
      <c r="C43" s="1" t="s">
        <v>62</v>
      </c>
      <c r="D43" s="6">
        <v>2</v>
      </c>
      <c r="E43" s="1" t="s">
        <v>15</v>
      </c>
      <c r="F43" s="6">
        <v>0</v>
      </c>
      <c r="G43" s="6">
        <f>$G$23</f>
        <v>0</v>
      </c>
      <c r="H43" s="6">
        <f>ROUND(D43*F43, 0)</f>
        <v>0</v>
      </c>
      <c r="I43" s="6">
        <f>ROUND(D43*G43, 0)</f>
        <v>0</v>
      </c>
    </row>
    <row r="45" spans="1:11" ht="102" x14ac:dyDescent="0.25">
      <c r="A45" s="8">
        <v>14</v>
      </c>
      <c r="B45" s="1" t="s">
        <v>84</v>
      </c>
      <c r="C45" s="20" t="s">
        <v>63</v>
      </c>
      <c r="D45" s="6">
        <v>64</v>
      </c>
      <c r="E45" s="1" t="s">
        <v>15</v>
      </c>
      <c r="F45" s="6">
        <v>0</v>
      </c>
      <c r="G45" s="6">
        <v>0</v>
      </c>
      <c r="H45" s="6">
        <v>0</v>
      </c>
      <c r="I45" s="6">
        <v>0</v>
      </c>
    </row>
    <row r="47" spans="1:11" s="9" customFormat="1" x14ac:dyDescent="0.25">
      <c r="A47" s="7"/>
      <c r="B47" s="3"/>
      <c r="C47" s="3" t="s">
        <v>13</v>
      </c>
      <c r="D47" s="5"/>
      <c r="E47" s="3"/>
      <c r="F47" s="5"/>
      <c r="G47" s="5"/>
      <c r="H47" s="5">
        <f>ROUND(SUM(H3:H45),0)</f>
        <v>0</v>
      </c>
      <c r="I47" s="5">
        <f>ROUND(SUM(I3:I45),0)</f>
        <v>0</v>
      </c>
      <c r="K47" s="35"/>
    </row>
    <row r="49" spans="3:9" x14ac:dyDescent="0.25">
      <c r="C49" s="23"/>
      <c r="I49" s="24"/>
    </row>
    <row r="50" spans="3:9" x14ac:dyDescent="0.25">
      <c r="C50" s="23"/>
    </row>
    <row r="51" spans="3:9" x14ac:dyDescent="0.25">
      <c r="I51" s="22"/>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F10" sqref="F10"/>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5" t="s">
        <v>6</v>
      </c>
      <c r="E1" s="3" t="s">
        <v>7</v>
      </c>
      <c r="F1" s="5" t="s">
        <v>8</v>
      </c>
      <c r="G1" s="5" t="s">
        <v>9</v>
      </c>
      <c r="H1" s="5" t="s">
        <v>10</v>
      </c>
      <c r="I1" s="5" t="s">
        <v>11</v>
      </c>
      <c r="J1" s="31"/>
    </row>
    <row r="3" spans="1:10" ht="68.25" customHeight="1" x14ac:dyDescent="0.25">
      <c r="A3" s="8">
        <v>1</v>
      </c>
      <c r="B3" s="20" t="s">
        <v>53</v>
      </c>
      <c r="C3" s="21" t="s">
        <v>54</v>
      </c>
      <c r="D3" s="6">
        <v>20</v>
      </c>
      <c r="E3" s="1" t="s">
        <v>12</v>
      </c>
      <c r="F3" s="6">
        <v>0</v>
      </c>
      <c r="G3" s="6">
        <v>0</v>
      </c>
      <c r="H3" s="22">
        <f>ROUND(D3*F3, 0)</f>
        <v>0</v>
      </c>
      <c r="I3" s="22">
        <f>ROUND(D3*G3, 0)</f>
        <v>0</v>
      </c>
      <c r="J3" s="34"/>
    </row>
    <row r="4" spans="1:10" x14ac:dyDescent="0.25">
      <c r="B4" s="20"/>
      <c r="C4" s="21"/>
      <c r="H4" s="22"/>
      <c r="I4" s="22"/>
      <c r="J4" s="34"/>
    </row>
    <row r="5" spans="1:10" ht="52.5" customHeight="1" x14ac:dyDescent="0.25">
      <c r="A5" s="8">
        <v>2</v>
      </c>
      <c r="B5" s="20" t="s">
        <v>65</v>
      </c>
      <c r="C5" s="21" t="s">
        <v>78</v>
      </c>
      <c r="D5" s="6">
        <v>940</v>
      </c>
      <c r="E5" s="1" t="s">
        <v>12</v>
      </c>
      <c r="F5" s="6">
        <v>0</v>
      </c>
      <c r="G5" s="6">
        <v>0</v>
      </c>
      <c r="H5" s="22">
        <f>ROUND(D5*F5, 0)</f>
        <v>0</v>
      </c>
      <c r="I5" s="22">
        <f>ROUND(D5*G5, 0)</f>
        <v>0</v>
      </c>
      <c r="J5" s="34"/>
    </row>
    <row r="6" spans="1:10" x14ac:dyDescent="0.25">
      <c r="B6" s="20"/>
      <c r="C6" s="21"/>
      <c r="H6" s="22"/>
      <c r="I6" s="22"/>
      <c r="J6" s="34"/>
    </row>
    <row r="7" spans="1:10" ht="51" x14ac:dyDescent="0.25">
      <c r="A7" s="33">
        <v>3</v>
      </c>
      <c r="B7" s="20" t="s">
        <v>174</v>
      </c>
      <c r="C7" s="69" t="s">
        <v>175</v>
      </c>
      <c r="D7" s="22">
        <v>30</v>
      </c>
      <c r="E7" s="20" t="s">
        <v>12</v>
      </c>
      <c r="F7" s="22">
        <v>0</v>
      </c>
      <c r="G7" s="22">
        <v>0</v>
      </c>
      <c r="H7" s="22">
        <f>ROUND(D7*F7, 0)</f>
        <v>0</v>
      </c>
      <c r="I7" s="22">
        <f>ROUND(D7*G7, 0)</f>
        <v>0</v>
      </c>
      <c r="J7" s="34"/>
    </row>
    <row r="8" spans="1:10" x14ac:dyDescent="0.25">
      <c r="B8" s="20"/>
      <c r="C8" s="21"/>
      <c r="H8" s="22"/>
      <c r="I8" s="22"/>
      <c r="J8" s="34"/>
    </row>
    <row r="9" spans="1:10" s="20" customFormat="1" ht="127.5" x14ac:dyDescent="0.25">
      <c r="A9" s="33">
        <v>4</v>
      </c>
      <c r="B9" s="20" t="s">
        <v>52</v>
      </c>
      <c r="C9" s="1" t="s">
        <v>79</v>
      </c>
      <c r="D9" s="22">
        <v>940</v>
      </c>
      <c r="E9" s="20" t="s">
        <v>12</v>
      </c>
      <c r="F9" s="22">
        <v>0</v>
      </c>
      <c r="G9" s="22">
        <v>0</v>
      </c>
      <c r="H9" s="22">
        <f>ROUND(D9*F9, 0)</f>
        <v>0</v>
      </c>
      <c r="I9" s="22">
        <f>ROUND(D9*G9, 0)</f>
        <v>0</v>
      </c>
      <c r="J9" s="34"/>
    </row>
    <row r="10" spans="1:10" s="20" customFormat="1" x14ac:dyDescent="0.25">
      <c r="A10" s="33"/>
      <c r="C10" s="60"/>
      <c r="D10" s="22"/>
      <c r="F10" s="22"/>
      <c r="G10" s="22"/>
      <c r="H10" s="22"/>
      <c r="I10" s="22"/>
      <c r="J10" s="34"/>
    </row>
    <row r="11" spans="1:10" ht="114.75" x14ac:dyDescent="0.25">
      <c r="A11" s="33">
        <v>5</v>
      </c>
      <c r="B11" s="20" t="s">
        <v>76</v>
      </c>
      <c r="C11" s="44" t="s">
        <v>101</v>
      </c>
      <c r="D11" s="22">
        <v>60</v>
      </c>
      <c r="E11" s="20" t="s">
        <v>12</v>
      </c>
      <c r="F11" s="22">
        <v>0</v>
      </c>
      <c r="G11" s="22">
        <v>0</v>
      </c>
      <c r="H11" s="22">
        <f>ROUND(D11*F11, 0)</f>
        <v>0</v>
      </c>
      <c r="I11" s="22">
        <f>ROUND(D11*G11, 0)</f>
        <v>0</v>
      </c>
      <c r="J11" s="32"/>
    </row>
    <row r="12" spans="1:10" x14ac:dyDescent="0.25">
      <c r="A12" s="33"/>
      <c r="B12" s="20"/>
      <c r="C12" s="44"/>
      <c r="D12" s="22"/>
      <c r="E12" s="20"/>
      <c r="F12" s="22"/>
      <c r="G12" s="22"/>
      <c r="H12" s="22"/>
      <c r="I12" s="22"/>
      <c r="J12" s="32"/>
    </row>
    <row r="13" spans="1:10" s="9" customFormat="1" x14ac:dyDescent="0.25">
      <c r="A13" s="7"/>
      <c r="B13" s="3"/>
      <c r="C13" s="3" t="s">
        <v>13</v>
      </c>
      <c r="D13" s="5"/>
      <c r="E13" s="3"/>
      <c r="F13" s="5"/>
      <c r="G13" s="5"/>
      <c r="H13" s="5">
        <f>ROUND(SUM(H2:H11),0)</f>
        <v>0</v>
      </c>
      <c r="I13" s="5">
        <f>ROUND(SUM(I2:I11),0)</f>
        <v>0</v>
      </c>
      <c r="J13" s="35"/>
    </row>
    <row r="17" spans="5:9" x14ac:dyDescent="0.25">
      <c r="I17" s="45"/>
    </row>
    <row r="18" spans="5:9" x14ac:dyDescent="0.25">
      <c r="E18" s="44"/>
    </row>
  </sheetData>
  <pageMargins left="0.2361111111111111" right="0.2361111111111111" top="0.69444444444444442" bottom="0.69444444444444442" header="0.41666666666666669" footer="0.41666666666666669"/>
  <pageSetup paperSize="9" scale="98" orientation="portrait" useFirstPageNumber="1"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opLeftCell="A30" zoomScaleNormal="100" workbookViewId="0">
      <selection activeCell="C37" sqref="C37"/>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15.7109375" style="1" hidden="1" customWidth="1"/>
    <col min="11" max="11" width="15.140625" style="1" customWidth="1"/>
    <col min="12" max="16384" width="9.140625" style="1"/>
  </cols>
  <sheetData>
    <row r="1" spans="1:14" s="4" customFormat="1" ht="25.5" x14ac:dyDescent="0.25">
      <c r="A1" s="7" t="s">
        <v>3</v>
      </c>
      <c r="B1" s="3" t="s">
        <v>4</v>
      </c>
      <c r="C1" s="3" t="s">
        <v>5</v>
      </c>
      <c r="D1" s="5" t="s">
        <v>6</v>
      </c>
      <c r="E1" s="3" t="s">
        <v>7</v>
      </c>
      <c r="F1" s="5" t="s">
        <v>8</v>
      </c>
      <c r="G1" s="5" t="s">
        <v>9</v>
      </c>
      <c r="H1" s="5" t="s">
        <v>10</v>
      </c>
      <c r="I1" s="5" t="s">
        <v>11</v>
      </c>
      <c r="J1" s="31" t="s">
        <v>51</v>
      </c>
      <c r="L1" s="19"/>
      <c r="M1" s="19"/>
      <c r="N1" s="19"/>
    </row>
    <row r="2" spans="1:14" s="4" customFormat="1" x14ac:dyDescent="0.25">
      <c r="A2" s="26"/>
      <c r="B2" s="9"/>
      <c r="C2" s="9"/>
      <c r="D2" s="27"/>
      <c r="E2" s="9"/>
      <c r="F2" s="27"/>
      <c r="G2" s="27"/>
      <c r="H2" s="27"/>
      <c r="I2" s="27"/>
      <c r="L2" s="19"/>
      <c r="M2" s="19"/>
      <c r="N2" s="19"/>
    </row>
    <row r="3" spans="1:14" s="4" customFormat="1" ht="38.25" x14ac:dyDescent="0.25">
      <c r="A3" s="8">
        <v>1</v>
      </c>
      <c r="B3" s="1" t="s">
        <v>84</v>
      </c>
      <c r="C3" s="1" t="s">
        <v>96</v>
      </c>
      <c r="D3" s="6">
        <v>395</v>
      </c>
      <c r="E3" s="1" t="s">
        <v>12</v>
      </c>
      <c r="F3" s="6">
        <v>0</v>
      </c>
      <c r="G3" s="6">
        <v>0</v>
      </c>
      <c r="H3" s="6">
        <v>0</v>
      </c>
      <c r="I3" s="6">
        <v>0</v>
      </c>
      <c r="L3" s="19"/>
      <c r="M3" s="19"/>
      <c r="N3" s="19"/>
    </row>
    <row r="4" spans="1:14" s="4" customFormat="1" x14ac:dyDescent="0.25">
      <c r="A4" s="26"/>
      <c r="B4" s="9"/>
      <c r="C4" s="9"/>
      <c r="D4" s="27"/>
      <c r="E4" s="9"/>
      <c r="F4" s="27"/>
      <c r="G4" s="27"/>
      <c r="H4" s="27"/>
      <c r="I4" s="27"/>
      <c r="L4" s="19"/>
      <c r="M4" s="19"/>
      <c r="N4" s="19"/>
    </row>
    <row r="5" spans="1:14" s="4" customFormat="1" ht="25.5" x14ac:dyDescent="0.25">
      <c r="A5" s="42">
        <v>2</v>
      </c>
      <c r="B5" s="28" t="s">
        <v>104</v>
      </c>
      <c r="C5" s="28" t="s">
        <v>103</v>
      </c>
      <c r="D5" s="6">
        <v>25</v>
      </c>
      <c r="E5" s="1" t="s">
        <v>15</v>
      </c>
      <c r="F5" s="6">
        <v>0</v>
      </c>
      <c r="G5" s="6">
        <v>0</v>
      </c>
      <c r="H5" s="6">
        <v>0</v>
      </c>
      <c r="I5" s="6">
        <v>0</v>
      </c>
      <c r="L5" s="19"/>
      <c r="M5" s="19"/>
      <c r="N5" s="19"/>
    </row>
    <row r="6" spans="1:14" s="4" customFormat="1" x14ac:dyDescent="0.25">
      <c r="A6" s="42"/>
      <c r="B6" s="28"/>
      <c r="C6" s="28"/>
      <c r="D6" s="29"/>
      <c r="E6" s="28"/>
      <c r="F6" s="29"/>
      <c r="G6" s="29"/>
      <c r="H6" s="29"/>
      <c r="I6" s="29"/>
      <c r="L6" s="19"/>
      <c r="M6" s="19"/>
      <c r="N6" s="19"/>
    </row>
    <row r="7" spans="1:14" s="4" customFormat="1" ht="51" x14ac:dyDescent="0.25">
      <c r="A7" s="42">
        <v>3</v>
      </c>
      <c r="B7" s="28" t="s">
        <v>106</v>
      </c>
      <c r="C7" s="28" t="s">
        <v>105</v>
      </c>
      <c r="D7" s="6">
        <v>4</v>
      </c>
      <c r="E7" s="1" t="s">
        <v>15</v>
      </c>
      <c r="F7" s="6">
        <v>0</v>
      </c>
      <c r="G7" s="6">
        <v>0</v>
      </c>
      <c r="H7" s="6">
        <v>0</v>
      </c>
      <c r="I7" s="6">
        <v>0</v>
      </c>
      <c r="L7" s="19"/>
      <c r="M7" s="19"/>
      <c r="N7" s="19"/>
    </row>
    <row r="8" spans="1:14" s="4" customFormat="1" x14ac:dyDescent="0.25">
      <c r="A8" s="42"/>
      <c r="B8" s="28"/>
      <c r="C8" s="28"/>
      <c r="D8" s="29"/>
      <c r="E8" s="28"/>
      <c r="F8" s="29"/>
      <c r="G8" s="29"/>
      <c r="H8" s="29"/>
      <c r="I8" s="29"/>
      <c r="L8" s="19"/>
      <c r="M8" s="19"/>
      <c r="N8" s="19"/>
    </row>
    <row r="9" spans="1:14" s="4" customFormat="1" ht="63.75" x14ac:dyDescent="0.25">
      <c r="A9" s="42">
        <v>4</v>
      </c>
      <c r="B9" s="28" t="s">
        <v>108</v>
      </c>
      <c r="C9" s="28" t="s">
        <v>107</v>
      </c>
      <c r="D9" s="6">
        <v>25</v>
      </c>
      <c r="E9" s="1" t="s">
        <v>15</v>
      </c>
      <c r="F9" s="6">
        <v>0</v>
      </c>
      <c r="G9" s="6">
        <v>0</v>
      </c>
      <c r="H9" s="6">
        <v>0</v>
      </c>
      <c r="I9" s="6">
        <v>0</v>
      </c>
      <c r="L9" s="19"/>
      <c r="M9" s="19"/>
      <c r="N9" s="19"/>
    </row>
    <row r="10" spans="1:14" s="4" customFormat="1" x14ac:dyDescent="0.25">
      <c r="A10" s="42"/>
      <c r="B10" s="28"/>
      <c r="C10" s="28"/>
      <c r="D10" s="29"/>
      <c r="E10" s="28"/>
      <c r="F10" s="29"/>
      <c r="G10" s="29"/>
      <c r="H10" s="29"/>
      <c r="I10" s="29"/>
      <c r="L10" s="19"/>
      <c r="M10" s="19"/>
      <c r="N10" s="19"/>
    </row>
    <row r="11" spans="1:14" s="4" customFormat="1" ht="102" x14ac:dyDescent="0.25">
      <c r="A11" s="42">
        <v>5</v>
      </c>
      <c r="B11" s="28" t="s">
        <v>110</v>
      </c>
      <c r="C11" s="28" t="s">
        <v>109</v>
      </c>
      <c r="D11" s="6">
        <v>4</v>
      </c>
      <c r="E11" s="1" t="s">
        <v>15</v>
      </c>
      <c r="F11" s="6">
        <v>0</v>
      </c>
      <c r="G11" s="6">
        <v>0</v>
      </c>
      <c r="H11" s="6">
        <v>0</v>
      </c>
      <c r="I11" s="6">
        <v>0</v>
      </c>
      <c r="L11" s="19"/>
      <c r="M11" s="19"/>
      <c r="N11" s="19"/>
    </row>
    <row r="12" spans="1:14" s="4" customFormat="1" x14ac:dyDescent="0.25">
      <c r="A12" s="42"/>
      <c r="B12" s="28"/>
      <c r="C12" s="28"/>
      <c r="D12" s="29"/>
      <c r="E12" s="28"/>
      <c r="F12" s="29"/>
      <c r="G12" s="29"/>
      <c r="H12" s="29"/>
      <c r="I12" s="29"/>
      <c r="L12" s="19"/>
      <c r="M12" s="19"/>
      <c r="N12" s="19"/>
    </row>
    <row r="13" spans="1:14" s="4" customFormat="1" ht="38.25" x14ac:dyDescent="0.25">
      <c r="A13" s="42">
        <v>6</v>
      </c>
      <c r="B13" s="28" t="s">
        <v>112</v>
      </c>
      <c r="C13" s="28" t="s">
        <v>111</v>
      </c>
      <c r="D13" s="6">
        <v>4</v>
      </c>
      <c r="E13" s="1" t="s">
        <v>15</v>
      </c>
      <c r="F13" s="6">
        <v>0</v>
      </c>
      <c r="G13" s="6">
        <v>0</v>
      </c>
      <c r="H13" s="6">
        <v>0</v>
      </c>
      <c r="I13" s="6">
        <v>0</v>
      </c>
      <c r="L13" s="19"/>
      <c r="M13" s="19"/>
      <c r="N13" s="19"/>
    </row>
    <row r="14" spans="1:14" s="4" customFormat="1" x14ac:dyDescent="0.25">
      <c r="A14" s="42"/>
      <c r="B14" s="28"/>
      <c r="C14" s="28"/>
      <c r="D14" s="29"/>
      <c r="E14" s="28"/>
      <c r="F14" s="29"/>
      <c r="G14" s="29"/>
      <c r="H14" s="29"/>
      <c r="I14" s="29"/>
      <c r="L14" s="19"/>
      <c r="M14" s="19"/>
      <c r="N14" s="19"/>
    </row>
    <row r="15" spans="1:14" s="4" customFormat="1" ht="25.5" x14ac:dyDescent="0.25">
      <c r="A15" s="42">
        <v>7</v>
      </c>
      <c r="B15" s="28" t="s">
        <v>114</v>
      </c>
      <c r="C15" s="28" t="s">
        <v>113</v>
      </c>
      <c r="D15" s="6">
        <v>16</v>
      </c>
      <c r="E15" s="1" t="s">
        <v>99</v>
      </c>
      <c r="F15" s="6">
        <v>0</v>
      </c>
      <c r="G15" s="6">
        <v>0</v>
      </c>
      <c r="H15" s="6">
        <v>0</v>
      </c>
      <c r="I15" s="6">
        <v>0</v>
      </c>
      <c r="L15" s="19"/>
      <c r="M15" s="19"/>
      <c r="N15" s="19"/>
    </row>
    <row r="16" spans="1:14" s="4" customFormat="1" x14ac:dyDescent="0.25">
      <c r="A16" s="42"/>
      <c r="B16" s="28"/>
      <c r="C16" s="28"/>
      <c r="D16" s="6"/>
      <c r="E16" s="1"/>
      <c r="F16" s="6"/>
      <c r="G16" s="6"/>
      <c r="H16" s="6"/>
      <c r="I16" s="6"/>
      <c r="L16" s="19"/>
      <c r="M16" s="19"/>
      <c r="N16" s="19"/>
    </row>
    <row r="17" spans="1:14" s="4" customFormat="1" ht="38.25" x14ac:dyDescent="0.25">
      <c r="A17" s="42">
        <v>8</v>
      </c>
      <c r="B17" s="28" t="s">
        <v>148</v>
      </c>
      <c r="C17" s="28" t="s">
        <v>150</v>
      </c>
      <c r="D17" s="6">
        <v>100</v>
      </c>
      <c r="E17" s="1" t="s">
        <v>99</v>
      </c>
      <c r="F17" s="6">
        <v>0</v>
      </c>
      <c r="G17" s="6">
        <v>0</v>
      </c>
      <c r="H17" s="6">
        <v>0</v>
      </c>
      <c r="I17" s="6">
        <v>0</v>
      </c>
      <c r="L17" s="19"/>
      <c r="M17" s="19"/>
      <c r="N17" s="19"/>
    </row>
    <row r="18" spans="1:14" s="4" customFormat="1" x14ac:dyDescent="0.25">
      <c r="A18" s="26"/>
      <c r="B18" s="9"/>
      <c r="C18" s="9"/>
      <c r="D18" s="27"/>
      <c r="E18" s="9"/>
      <c r="F18" s="27"/>
      <c r="G18" s="27"/>
      <c r="H18" s="27"/>
      <c r="I18" s="27"/>
      <c r="L18" s="19"/>
      <c r="M18" s="19"/>
      <c r="N18" s="19"/>
    </row>
    <row r="19" spans="1:14" ht="107.25" customHeight="1" x14ac:dyDescent="0.25">
      <c r="A19" s="8">
        <v>9</v>
      </c>
      <c r="B19" s="1" t="s">
        <v>24</v>
      </c>
      <c r="C19" s="44" t="s">
        <v>80</v>
      </c>
      <c r="D19" s="6">
        <v>395</v>
      </c>
      <c r="E19" s="1" t="s">
        <v>12</v>
      </c>
      <c r="F19" s="6">
        <v>0</v>
      </c>
      <c r="G19" s="6">
        <v>0</v>
      </c>
      <c r="H19" s="6">
        <f>ROUND(D19*F19, 0)</f>
        <v>0</v>
      </c>
      <c r="I19" s="6">
        <f>ROUND(D19*G19, 0)</f>
        <v>0</v>
      </c>
      <c r="J19" s="32">
        <f>H19+I19</f>
        <v>0</v>
      </c>
    </row>
    <row r="20" spans="1:14" x14ac:dyDescent="0.25">
      <c r="C20" s="2"/>
      <c r="J20" s="32">
        <f>H20+I20</f>
        <v>0</v>
      </c>
    </row>
    <row r="21" spans="1:14" ht="89.25" x14ac:dyDescent="0.25">
      <c r="A21" s="33">
        <v>10</v>
      </c>
      <c r="B21" s="1" t="s">
        <v>115</v>
      </c>
      <c r="C21" s="60" t="s">
        <v>155</v>
      </c>
      <c r="D21" s="6">
        <v>395</v>
      </c>
      <c r="E21" s="1" t="s">
        <v>12</v>
      </c>
      <c r="F21" s="22">
        <v>0</v>
      </c>
      <c r="G21" s="22">
        <v>0</v>
      </c>
      <c r="H21" s="6">
        <f>ROUND(D21*F21, 0)</f>
        <v>0</v>
      </c>
      <c r="I21" s="6">
        <f>ROUND(D21*G21, 0)</f>
        <v>0</v>
      </c>
      <c r="J21" s="34">
        <f>H21+I21</f>
        <v>0</v>
      </c>
    </row>
    <row r="22" spans="1:14" x14ac:dyDescent="0.25">
      <c r="A22" s="33"/>
      <c r="C22" s="60"/>
      <c r="F22" s="22"/>
      <c r="G22" s="22"/>
      <c r="J22" s="34"/>
    </row>
    <row r="23" spans="1:14" ht="63.75" x14ac:dyDescent="0.25">
      <c r="A23" s="33">
        <v>11</v>
      </c>
      <c r="B23" s="20" t="s">
        <v>160</v>
      </c>
      <c r="C23" s="60" t="s">
        <v>161</v>
      </c>
      <c r="D23" s="6">
        <v>395</v>
      </c>
      <c r="E23" s="1" t="s">
        <v>12</v>
      </c>
      <c r="F23" s="63">
        <v>0</v>
      </c>
      <c r="G23" s="22">
        <v>0</v>
      </c>
      <c r="H23" s="6">
        <f>ROUND(D23*F23, 0)</f>
        <v>0</v>
      </c>
      <c r="I23" s="6">
        <f>ROUND(D23*G23, 0)</f>
        <v>0</v>
      </c>
      <c r="J23" s="34"/>
    </row>
    <row r="24" spans="1:14" x14ac:dyDescent="0.25">
      <c r="A24" s="33"/>
      <c r="C24" s="44"/>
      <c r="F24" s="22"/>
      <c r="G24" s="22"/>
      <c r="J24" s="34">
        <f>H24+I24</f>
        <v>0</v>
      </c>
    </row>
    <row r="25" spans="1:14" ht="121.5" customHeight="1" x14ac:dyDescent="0.25">
      <c r="A25" s="33">
        <v>12</v>
      </c>
      <c r="B25" s="20" t="s">
        <v>147</v>
      </c>
      <c r="C25" s="60" t="s">
        <v>146</v>
      </c>
      <c r="D25" s="6">
        <v>395</v>
      </c>
      <c r="E25" s="1" t="s">
        <v>12</v>
      </c>
      <c r="F25" s="63">
        <v>0</v>
      </c>
      <c r="G25" s="22">
        <v>0</v>
      </c>
      <c r="H25" s="6">
        <f>ROUND(D25*F25, 0)</f>
        <v>0</v>
      </c>
      <c r="I25" s="6">
        <f>ROUND(D25*G25, 0)</f>
        <v>0</v>
      </c>
      <c r="J25" s="34">
        <f>H25+I25</f>
        <v>0</v>
      </c>
    </row>
    <row r="26" spans="1:14" x14ac:dyDescent="0.25">
      <c r="A26" s="33"/>
      <c r="B26" s="20"/>
      <c r="F26" s="22"/>
      <c r="G26" s="22"/>
      <c r="J26" s="34"/>
    </row>
    <row r="27" spans="1:14" ht="145.5" customHeight="1" x14ac:dyDescent="0.25">
      <c r="A27" s="33">
        <v>13</v>
      </c>
      <c r="B27" s="20" t="s">
        <v>143</v>
      </c>
      <c r="C27" s="48" t="s">
        <v>157</v>
      </c>
      <c r="D27" s="6">
        <v>940</v>
      </c>
      <c r="E27" s="1" t="s">
        <v>12</v>
      </c>
      <c r="F27" s="63">
        <v>0</v>
      </c>
      <c r="G27" s="22">
        <v>0</v>
      </c>
      <c r="H27" s="6">
        <f>ROUND(D27*F27, 0)</f>
        <v>0</v>
      </c>
      <c r="I27" s="6">
        <f>ROUND(D27*G27, 0)</f>
        <v>0</v>
      </c>
      <c r="J27" s="34"/>
    </row>
    <row r="28" spans="1:14" x14ac:dyDescent="0.25">
      <c r="A28" s="33"/>
      <c r="B28" s="20"/>
      <c r="C28" s="46"/>
      <c r="F28" s="22"/>
      <c r="G28" s="22"/>
      <c r="J28" s="34"/>
      <c r="K28" s="19"/>
      <c r="L28" s="20"/>
      <c r="M28" s="20"/>
    </row>
    <row r="29" spans="1:14" ht="165.75" x14ac:dyDescent="0.25">
      <c r="A29" s="33">
        <v>14</v>
      </c>
      <c r="B29" s="20" t="s">
        <v>170</v>
      </c>
      <c r="C29" s="48" t="s">
        <v>171</v>
      </c>
      <c r="D29" s="6">
        <v>100</v>
      </c>
      <c r="E29" s="1" t="s">
        <v>12</v>
      </c>
      <c r="F29" s="63">
        <v>0</v>
      </c>
      <c r="G29" s="22">
        <v>0</v>
      </c>
      <c r="H29" s="6">
        <f>ROUND(D29*F29, 0)</f>
        <v>0</v>
      </c>
      <c r="I29" s="6">
        <f>ROUND(D29*G29, 0)</f>
        <v>0</v>
      </c>
      <c r="J29" s="34"/>
      <c r="K29" s="19"/>
      <c r="L29" s="20"/>
      <c r="M29" s="20"/>
    </row>
    <row r="30" spans="1:14" x14ac:dyDescent="0.25">
      <c r="A30" s="33"/>
      <c r="B30" s="20"/>
      <c r="C30" s="46"/>
      <c r="F30" s="22"/>
      <c r="G30" s="22"/>
      <c r="J30" s="34"/>
      <c r="K30" s="19"/>
      <c r="L30" s="20"/>
      <c r="M30" s="20"/>
    </row>
    <row r="31" spans="1:14" s="20" customFormat="1" ht="102" x14ac:dyDescent="0.25">
      <c r="A31" s="33">
        <v>15</v>
      </c>
      <c r="B31" s="20" t="s">
        <v>144</v>
      </c>
      <c r="C31" s="66" t="s">
        <v>158</v>
      </c>
      <c r="D31" s="22">
        <v>53</v>
      </c>
      <c r="E31" s="20" t="s">
        <v>12</v>
      </c>
      <c r="F31" s="22">
        <v>0</v>
      </c>
      <c r="G31" s="22">
        <v>0</v>
      </c>
      <c r="H31" s="22">
        <f>ROUND(D31*F31, 0)</f>
        <v>0</v>
      </c>
      <c r="I31" s="22">
        <f>ROUND(D31*G31, 0)</f>
        <v>0</v>
      </c>
      <c r="J31" s="34"/>
      <c r="K31" s="67"/>
    </row>
    <row r="32" spans="1:14" s="20" customFormat="1" x14ac:dyDescent="0.25">
      <c r="A32" s="33"/>
      <c r="C32" s="68"/>
      <c r="D32" s="22"/>
      <c r="F32" s="22"/>
      <c r="G32" s="22"/>
      <c r="H32" s="22"/>
      <c r="I32" s="22"/>
      <c r="J32" s="34"/>
      <c r="K32" s="67"/>
    </row>
    <row r="33" spans="1:13" s="20" customFormat="1" ht="172.5" customHeight="1" x14ac:dyDescent="0.25">
      <c r="A33" s="33">
        <v>16</v>
      </c>
      <c r="B33" s="20" t="s">
        <v>145</v>
      </c>
      <c r="C33" s="69" t="s">
        <v>159</v>
      </c>
      <c r="D33" s="22">
        <v>60</v>
      </c>
      <c r="E33" s="20" t="s">
        <v>12</v>
      </c>
      <c r="F33" s="22">
        <v>0</v>
      </c>
      <c r="G33" s="22">
        <v>0</v>
      </c>
      <c r="H33" s="22">
        <f>ROUND(D33*F33, 0)</f>
        <v>0</v>
      </c>
      <c r="I33" s="22">
        <f>ROUND(D33*G33, 0)</f>
        <v>0</v>
      </c>
      <c r="J33" s="34">
        <f>H33+I33</f>
        <v>0</v>
      </c>
      <c r="K33" s="67"/>
    </row>
    <row r="34" spans="1:13" x14ac:dyDescent="0.25">
      <c r="C34" s="19"/>
      <c r="M34" s="20"/>
    </row>
    <row r="35" spans="1:13" ht="102" x14ac:dyDescent="0.25">
      <c r="A35" s="8">
        <v>17</v>
      </c>
      <c r="B35" s="1" t="s">
        <v>156</v>
      </c>
      <c r="C35" s="58" t="s">
        <v>176</v>
      </c>
      <c r="D35" s="22">
        <v>350</v>
      </c>
      <c r="E35" s="20" t="s">
        <v>12</v>
      </c>
      <c r="F35" s="22">
        <v>0</v>
      </c>
      <c r="G35" s="22">
        <v>0</v>
      </c>
      <c r="H35" s="22">
        <f>ROUND(D35*F35, 0)</f>
        <v>0</v>
      </c>
      <c r="I35" s="22">
        <f>ROUND(D35*G35, 0)</f>
        <v>0</v>
      </c>
      <c r="M35" s="20"/>
    </row>
    <row r="36" spans="1:13" x14ac:dyDescent="0.25">
      <c r="C36" s="19"/>
      <c r="M36" s="20"/>
    </row>
    <row r="37" spans="1:13" s="9" customFormat="1" x14ac:dyDescent="0.25">
      <c r="A37" s="7"/>
      <c r="B37" s="3"/>
      <c r="C37" s="3" t="s">
        <v>13</v>
      </c>
      <c r="D37" s="5"/>
      <c r="E37" s="3"/>
      <c r="F37" s="5"/>
      <c r="G37" s="5"/>
      <c r="H37" s="5">
        <f>ROUND(SUM(H19:H35),0)</f>
        <v>0</v>
      </c>
      <c r="I37" s="5">
        <f>ROUND(SUM(I19:J34),0)</f>
        <v>0</v>
      </c>
      <c r="J37" s="35">
        <f>SUM(J19:J34)</f>
        <v>0</v>
      </c>
      <c r="M37" s="20"/>
    </row>
    <row r="39" spans="1:13" x14ac:dyDescent="0.25">
      <c r="C39" s="23"/>
      <c r="I39" s="24"/>
    </row>
    <row r="40" spans="1:13" x14ac:dyDescent="0.25">
      <c r="C40" s="23"/>
    </row>
    <row r="41" spans="1:13" x14ac:dyDescent="0.25">
      <c r="I41" s="59"/>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I4" sqref="I4"/>
    </sheetView>
  </sheetViews>
  <sheetFormatPr defaultRowHeight="15" x14ac:dyDescent="0.25"/>
  <cols>
    <col min="1" max="1" width="4.28515625" customWidth="1"/>
    <col min="3" max="3" width="36.7109375" customWidth="1"/>
    <col min="257" max="257" width="4.28515625" customWidth="1"/>
    <col min="259" max="259" width="36.7109375" customWidth="1"/>
    <col min="513" max="513" width="4.28515625" customWidth="1"/>
    <col min="515" max="515" width="36.7109375" customWidth="1"/>
    <col min="769" max="769" width="4.28515625" customWidth="1"/>
    <col min="771" max="771" width="36.7109375" customWidth="1"/>
    <col min="1025" max="1025" width="4.28515625" customWidth="1"/>
    <col min="1027" max="1027" width="36.7109375" customWidth="1"/>
    <col min="1281" max="1281" width="4.28515625" customWidth="1"/>
    <col min="1283" max="1283" width="36.7109375" customWidth="1"/>
    <col min="1537" max="1537" width="4.28515625" customWidth="1"/>
    <col min="1539" max="1539" width="36.7109375" customWidth="1"/>
    <col min="1793" max="1793" width="4.28515625" customWidth="1"/>
    <col min="1795" max="1795" width="36.7109375" customWidth="1"/>
    <col min="2049" max="2049" width="4.28515625" customWidth="1"/>
    <col min="2051" max="2051" width="36.7109375" customWidth="1"/>
    <col min="2305" max="2305" width="4.28515625" customWidth="1"/>
    <col min="2307" max="2307" width="36.7109375" customWidth="1"/>
    <col min="2561" max="2561" width="4.28515625" customWidth="1"/>
    <col min="2563" max="2563" width="36.7109375" customWidth="1"/>
    <col min="2817" max="2817" width="4.28515625" customWidth="1"/>
    <col min="2819" max="2819" width="36.7109375" customWidth="1"/>
    <col min="3073" max="3073" width="4.28515625" customWidth="1"/>
    <col min="3075" max="3075" width="36.7109375" customWidth="1"/>
    <col min="3329" max="3329" width="4.28515625" customWidth="1"/>
    <col min="3331" max="3331" width="36.7109375" customWidth="1"/>
    <col min="3585" max="3585" width="4.28515625" customWidth="1"/>
    <col min="3587" max="3587" width="36.7109375" customWidth="1"/>
    <col min="3841" max="3841" width="4.28515625" customWidth="1"/>
    <col min="3843" max="3843" width="36.7109375" customWidth="1"/>
    <col min="4097" max="4097" width="4.28515625" customWidth="1"/>
    <col min="4099" max="4099" width="36.7109375" customWidth="1"/>
    <col min="4353" max="4353" width="4.28515625" customWidth="1"/>
    <col min="4355" max="4355" width="36.7109375" customWidth="1"/>
    <col min="4609" max="4609" width="4.28515625" customWidth="1"/>
    <col min="4611" max="4611" width="36.7109375" customWidth="1"/>
    <col min="4865" max="4865" width="4.28515625" customWidth="1"/>
    <col min="4867" max="4867" width="36.7109375" customWidth="1"/>
    <col min="5121" max="5121" width="4.28515625" customWidth="1"/>
    <col min="5123" max="5123" width="36.7109375" customWidth="1"/>
    <col min="5377" max="5377" width="4.28515625" customWidth="1"/>
    <col min="5379" max="5379" width="36.7109375" customWidth="1"/>
    <col min="5633" max="5633" width="4.28515625" customWidth="1"/>
    <col min="5635" max="5635" width="36.7109375" customWidth="1"/>
    <col min="5889" max="5889" width="4.28515625" customWidth="1"/>
    <col min="5891" max="5891" width="36.7109375" customWidth="1"/>
    <col min="6145" max="6145" width="4.28515625" customWidth="1"/>
    <col min="6147" max="6147" width="36.7109375" customWidth="1"/>
    <col min="6401" max="6401" width="4.28515625" customWidth="1"/>
    <col min="6403" max="6403" width="36.7109375" customWidth="1"/>
    <col min="6657" max="6657" width="4.28515625" customWidth="1"/>
    <col min="6659" max="6659" width="36.7109375" customWidth="1"/>
    <col min="6913" max="6913" width="4.28515625" customWidth="1"/>
    <col min="6915" max="6915" width="36.7109375" customWidth="1"/>
    <col min="7169" max="7169" width="4.28515625" customWidth="1"/>
    <col min="7171" max="7171" width="36.7109375" customWidth="1"/>
    <col min="7425" max="7425" width="4.28515625" customWidth="1"/>
    <col min="7427" max="7427" width="36.7109375" customWidth="1"/>
    <col min="7681" max="7681" width="4.28515625" customWidth="1"/>
    <col min="7683" max="7683" width="36.7109375" customWidth="1"/>
    <col min="7937" max="7937" width="4.28515625" customWidth="1"/>
    <col min="7939" max="7939" width="36.7109375" customWidth="1"/>
    <col min="8193" max="8193" width="4.28515625" customWidth="1"/>
    <col min="8195" max="8195" width="36.7109375" customWidth="1"/>
    <col min="8449" max="8449" width="4.28515625" customWidth="1"/>
    <col min="8451" max="8451" width="36.7109375" customWidth="1"/>
    <col min="8705" max="8705" width="4.28515625" customWidth="1"/>
    <col min="8707" max="8707" width="36.7109375" customWidth="1"/>
    <col min="8961" max="8961" width="4.28515625" customWidth="1"/>
    <col min="8963" max="8963" width="36.7109375" customWidth="1"/>
    <col min="9217" max="9217" width="4.28515625" customWidth="1"/>
    <col min="9219" max="9219" width="36.7109375" customWidth="1"/>
    <col min="9473" max="9473" width="4.28515625" customWidth="1"/>
    <col min="9475" max="9475" width="36.7109375" customWidth="1"/>
    <col min="9729" max="9729" width="4.28515625" customWidth="1"/>
    <col min="9731" max="9731" width="36.7109375" customWidth="1"/>
    <col min="9985" max="9985" width="4.28515625" customWidth="1"/>
    <col min="9987" max="9987" width="36.7109375" customWidth="1"/>
    <col min="10241" max="10241" width="4.28515625" customWidth="1"/>
    <col min="10243" max="10243" width="36.7109375" customWidth="1"/>
    <col min="10497" max="10497" width="4.28515625" customWidth="1"/>
    <col min="10499" max="10499" width="36.7109375" customWidth="1"/>
    <col min="10753" max="10753" width="4.28515625" customWidth="1"/>
    <col min="10755" max="10755" width="36.7109375" customWidth="1"/>
    <col min="11009" max="11009" width="4.28515625" customWidth="1"/>
    <col min="11011" max="11011" width="36.7109375" customWidth="1"/>
    <col min="11265" max="11265" width="4.28515625" customWidth="1"/>
    <col min="11267" max="11267" width="36.7109375" customWidth="1"/>
    <col min="11521" max="11521" width="4.28515625" customWidth="1"/>
    <col min="11523" max="11523" width="36.7109375" customWidth="1"/>
    <col min="11777" max="11777" width="4.28515625" customWidth="1"/>
    <col min="11779" max="11779" width="36.7109375" customWidth="1"/>
    <col min="12033" max="12033" width="4.28515625" customWidth="1"/>
    <col min="12035" max="12035" width="36.7109375" customWidth="1"/>
    <col min="12289" max="12289" width="4.28515625" customWidth="1"/>
    <col min="12291" max="12291" width="36.7109375" customWidth="1"/>
    <col min="12545" max="12545" width="4.28515625" customWidth="1"/>
    <col min="12547" max="12547" width="36.7109375" customWidth="1"/>
    <col min="12801" max="12801" width="4.28515625" customWidth="1"/>
    <col min="12803" max="12803" width="36.7109375" customWidth="1"/>
    <col min="13057" max="13057" width="4.28515625" customWidth="1"/>
    <col min="13059" max="13059" width="36.7109375" customWidth="1"/>
    <col min="13313" max="13313" width="4.28515625" customWidth="1"/>
    <col min="13315" max="13315" width="36.7109375" customWidth="1"/>
    <col min="13569" max="13569" width="4.28515625" customWidth="1"/>
    <col min="13571" max="13571" width="36.7109375" customWidth="1"/>
    <col min="13825" max="13825" width="4.28515625" customWidth="1"/>
    <col min="13827" max="13827" width="36.7109375" customWidth="1"/>
    <col min="14081" max="14081" width="4.28515625" customWidth="1"/>
    <col min="14083" max="14083" width="36.7109375" customWidth="1"/>
    <col min="14337" max="14337" width="4.28515625" customWidth="1"/>
    <col min="14339" max="14339" width="36.7109375" customWidth="1"/>
    <col min="14593" max="14593" width="4.28515625" customWidth="1"/>
    <col min="14595" max="14595" width="36.7109375" customWidth="1"/>
    <col min="14849" max="14849" width="4.28515625" customWidth="1"/>
    <col min="14851" max="14851" width="36.7109375" customWidth="1"/>
    <col min="15105" max="15105" width="4.28515625" customWidth="1"/>
    <col min="15107" max="15107" width="36.7109375" customWidth="1"/>
    <col min="15361" max="15361" width="4.28515625" customWidth="1"/>
    <col min="15363" max="15363" width="36.7109375" customWidth="1"/>
    <col min="15617" max="15617" width="4.28515625" customWidth="1"/>
    <col min="15619" max="15619" width="36.7109375" customWidth="1"/>
    <col min="15873" max="15873" width="4.28515625" customWidth="1"/>
    <col min="15875" max="15875" width="36.7109375" customWidth="1"/>
    <col min="16129" max="16129" width="4.28515625" customWidth="1"/>
    <col min="16131" max="16131" width="36.7109375" customWidth="1"/>
  </cols>
  <sheetData>
    <row r="1" spans="1:9" ht="25.5" x14ac:dyDescent="0.25">
      <c r="A1" s="7" t="s">
        <v>3</v>
      </c>
      <c r="B1" s="3" t="s">
        <v>4</v>
      </c>
      <c r="C1" s="3" t="s">
        <v>5</v>
      </c>
      <c r="D1" s="5" t="s">
        <v>6</v>
      </c>
      <c r="E1" s="3" t="s">
        <v>7</v>
      </c>
      <c r="F1" s="5" t="s">
        <v>8</v>
      </c>
      <c r="G1" s="5" t="s">
        <v>9</v>
      </c>
      <c r="H1" s="5" t="s">
        <v>10</v>
      </c>
      <c r="I1" s="5" t="s">
        <v>11</v>
      </c>
    </row>
    <row r="2" spans="1:9" x14ac:dyDescent="0.25">
      <c r="A2" s="26"/>
      <c r="B2" s="9"/>
      <c r="C2" s="9"/>
      <c r="D2" s="27"/>
      <c r="E2" s="9"/>
      <c r="F2" s="27"/>
      <c r="G2" s="27"/>
      <c r="H2" s="27"/>
      <c r="I2" s="27"/>
    </row>
    <row r="3" spans="1:9" ht="76.5" x14ac:dyDescent="0.25">
      <c r="A3" s="42">
        <v>1</v>
      </c>
      <c r="B3" s="28" t="s">
        <v>84</v>
      </c>
      <c r="C3" s="28" t="s">
        <v>119</v>
      </c>
      <c r="D3" s="29">
        <v>1</v>
      </c>
      <c r="E3" s="28" t="s">
        <v>26</v>
      </c>
      <c r="F3" s="29">
        <v>0</v>
      </c>
      <c r="G3" s="29">
        <v>0</v>
      </c>
      <c r="H3" s="6">
        <f>ROUND(D3*F3, 0)</f>
        <v>0</v>
      </c>
      <c r="I3" s="6">
        <f>ROUND(D3*G3, 0)</f>
        <v>0</v>
      </c>
    </row>
    <row r="4" spans="1:9" ht="51" x14ac:dyDescent="0.25">
      <c r="A4" s="42">
        <v>2</v>
      </c>
      <c r="B4" s="1" t="s">
        <v>120</v>
      </c>
      <c r="C4" s="2" t="s">
        <v>121</v>
      </c>
      <c r="D4" s="29">
        <v>1</v>
      </c>
      <c r="E4" s="28" t="s">
        <v>26</v>
      </c>
      <c r="F4" s="29">
        <v>0</v>
      </c>
      <c r="G4" s="29">
        <v>0</v>
      </c>
      <c r="H4" s="6">
        <f>ROUND(D4*F4, 0)</f>
        <v>0</v>
      </c>
      <c r="I4" s="6">
        <f>ROUND(D4*G4, 0)</f>
        <v>0</v>
      </c>
    </row>
    <row r="5" spans="1:9" x14ac:dyDescent="0.25">
      <c r="A5" s="26"/>
      <c r="B5" s="9"/>
      <c r="C5" s="9"/>
      <c r="D5" s="27"/>
      <c r="E5" s="9"/>
      <c r="F5" s="27"/>
      <c r="G5" s="27"/>
      <c r="H5" s="6"/>
      <c r="I5" s="6"/>
    </row>
    <row r="6" spans="1:9" ht="102" x14ac:dyDescent="0.25">
      <c r="A6" s="8">
        <v>3</v>
      </c>
      <c r="B6" s="1" t="s">
        <v>122</v>
      </c>
      <c r="C6" s="2" t="s">
        <v>123</v>
      </c>
      <c r="D6" s="6">
        <v>25</v>
      </c>
      <c r="E6" s="1" t="s">
        <v>26</v>
      </c>
      <c r="F6" s="6">
        <v>0</v>
      </c>
      <c r="G6" s="6">
        <v>0</v>
      </c>
      <c r="H6" s="6">
        <f>ROUND(D6*F6, 0)</f>
        <v>0</v>
      </c>
      <c r="I6" s="6">
        <f>ROUND(D6*G6, 0)</f>
        <v>0</v>
      </c>
    </row>
    <row r="7" spans="1:9" ht="127.5" x14ac:dyDescent="0.25">
      <c r="A7" s="8"/>
      <c r="B7" s="1"/>
      <c r="C7" s="39" t="s">
        <v>124</v>
      </c>
      <c r="D7" s="6"/>
      <c r="E7" s="1"/>
      <c r="F7" s="6"/>
      <c r="G7" s="6"/>
      <c r="H7" s="6"/>
      <c r="I7" s="6"/>
    </row>
    <row r="8" spans="1:9" x14ac:dyDescent="0.25">
      <c r="A8" s="8"/>
      <c r="B8" s="1"/>
      <c r="C8" s="1"/>
      <c r="D8" s="6"/>
      <c r="E8" s="1"/>
      <c r="F8" s="6"/>
      <c r="G8" s="6"/>
      <c r="H8" s="6"/>
      <c r="I8" s="6"/>
    </row>
    <row r="9" spans="1:9" x14ac:dyDescent="0.25">
      <c r="A9" s="7"/>
      <c r="B9" s="3"/>
      <c r="C9" s="3" t="s">
        <v>13</v>
      </c>
      <c r="D9" s="5"/>
      <c r="E9" s="3"/>
      <c r="F9" s="5"/>
      <c r="G9" s="5"/>
      <c r="H9" s="5">
        <f>ROUND(SUM(H3:H8),0)</f>
        <v>0</v>
      </c>
      <c r="I9" s="5">
        <f>ROUND(SUM(I3:I8),0)</f>
        <v>0</v>
      </c>
    </row>
    <row r="10" spans="1:9" x14ac:dyDescent="0.25">
      <c r="A10" s="8"/>
      <c r="B10" s="1"/>
      <c r="C10" s="1"/>
      <c r="D10" s="6"/>
      <c r="E10" s="1"/>
      <c r="F10" s="6"/>
      <c r="G10" s="6"/>
      <c r="H10" s="6"/>
      <c r="I10" s="6"/>
    </row>
    <row r="11" spans="1:9" x14ac:dyDescent="0.25">
      <c r="A11" s="8"/>
      <c r="B11" s="1"/>
      <c r="C11" s="23"/>
      <c r="D11" s="6"/>
      <c r="E11" s="1"/>
      <c r="F11" s="6"/>
      <c r="G11" s="6"/>
      <c r="H11" s="6"/>
      <c r="I11" s="24"/>
    </row>
  </sheetData>
  <pageMargins left="0.7" right="0.7" top="0.75" bottom="0.75" header="0.3" footer="0.3"/>
  <pageSetup paperSize="9" scale="83" fitToHeight="0" orientation="portrait" r:id="rId1"/>
  <headerFooter>
    <oddHeader>&amp;LNapelemes rendszer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C15" sqref="C15"/>
    </sheetView>
  </sheetViews>
  <sheetFormatPr defaultRowHeight="12.75" x14ac:dyDescent="0.25"/>
  <cols>
    <col min="1" max="1" width="4.28515625" style="8" customWidth="1"/>
    <col min="2" max="2" width="9.28515625" style="1" customWidth="1"/>
    <col min="3" max="3" width="36.7109375" style="1" customWidth="1"/>
    <col min="4" max="4" width="6.7109375" style="6" customWidth="1"/>
    <col min="5" max="5" width="6.7109375" style="1" customWidth="1"/>
    <col min="6" max="7" width="8.28515625" style="6" customWidth="1"/>
    <col min="8" max="9" width="10.28515625" style="6" customWidth="1"/>
    <col min="10" max="10" width="23.140625" style="1" customWidth="1"/>
    <col min="11" max="11" width="34.7109375" style="1" customWidth="1"/>
    <col min="12" max="16384" width="9.140625" style="1"/>
  </cols>
  <sheetData>
    <row r="1" spans="1:11" s="4" customFormat="1" ht="25.5" x14ac:dyDescent="0.25">
      <c r="A1" s="7" t="s">
        <v>3</v>
      </c>
      <c r="B1" s="3" t="s">
        <v>4</v>
      </c>
      <c r="C1" s="3" t="s">
        <v>5</v>
      </c>
      <c r="D1" s="5" t="s">
        <v>6</v>
      </c>
      <c r="E1" s="3" t="s">
        <v>7</v>
      </c>
      <c r="F1" s="5" t="s">
        <v>8</v>
      </c>
      <c r="G1" s="5" t="s">
        <v>9</v>
      </c>
      <c r="H1" s="5" t="s">
        <v>10</v>
      </c>
      <c r="I1" s="5" t="s">
        <v>11</v>
      </c>
      <c r="K1" s="1"/>
    </row>
    <row r="2" spans="1:11" s="4" customFormat="1" x14ac:dyDescent="0.25">
      <c r="A2" s="42"/>
      <c r="B2" s="9"/>
      <c r="C2" s="9"/>
      <c r="D2" s="27"/>
      <c r="E2" s="9"/>
      <c r="F2" s="27"/>
      <c r="G2" s="27"/>
      <c r="H2" s="27"/>
      <c r="I2" s="27"/>
      <c r="K2" s="1"/>
    </row>
    <row r="3" spans="1:11" ht="51" x14ac:dyDescent="0.25">
      <c r="A3" s="42">
        <v>1</v>
      </c>
      <c r="B3" s="1" t="s">
        <v>172</v>
      </c>
      <c r="C3" s="39" t="s">
        <v>173</v>
      </c>
      <c r="D3" s="22">
        <v>16</v>
      </c>
      <c r="E3" s="1" t="s">
        <v>15</v>
      </c>
      <c r="F3" s="6">
        <v>0</v>
      </c>
      <c r="G3" s="6">
        <v>0</v>
      </c>
      <c r="H3" s="6">
        <f>ROUND(D3*F3, 0)</f>
        <v>0</v>
      </c>
      <c r="I3" s="6">
        <f>ROUND(D3*G3, 0)</f>
        <v>0</v>
      </c>
      <c r="J3" s="19"/>
    </row>
    <row r="4" spans="1:11" x14ac:dyDescent="0.25">
      <c r="A4" s="42"/>
      <c r="C4" s="39"/>
      <c r="D4" s="22"/>
      <c r="J4" s="19"/>
    </row>
    <row r="5" spans="1:11" ht="63.75" x14ac:dyDescent="0.25">
      <c r="A5" s="42">
        <v>2</v>
      </c>
      <c r="B5" s="1" t="s">
        <v>179</v>
      </c>
      <c r="C5" s="39" t="s">
        <v>178</v>
      </c>
      <c r="D5" s="22">
        <v>16</v>
      </c>
      <c r="E5" s="1" t="s">
        <v>15</v>
      </c>
      <c r="F5" s="6">
        <v>0</v>
      </c>
      <c r="G5" s="6">
        <v>0</v>
      </c>
      <c r="H5" s="6">
        <f>ROUND(D5*F5, 0)</f>
        <v>0</v>
      </c>
      <c r="I5" s="6">
        <f>ROUND(D5*G5, 0)</f>
        <v>0</v>
      </c>
      <c r="J5" s="19"/>
    </row>
    <row r="7" spans="1:11" ht="25.5" x14ac:dyDescent="0.25">
      <c r="A7" s="42">
        <v>3</v>
      </c>
      <c r="B7" s="1" t="s">
        <v>162</v>
      </c>
      <c r="C7" s="39" t="s">
        <v>163</v>
      </c>
      <c r="D7" s="22">
        <v>2</v>
      </c>
      <c r="E7" s="1" t="s">
        <v>15</v>
      </c>
      <c r="F7" s="6">
        <v>0</v>
      </c>
      <c r="G7" s="6">
        <v>0</v>
      </c>
      <c r="H7" s="6">
        <f>ROUND(D7*F7, 0)</f>
        <v>0</v>
      </c>
      <c r="I7" s="6">
        <f>ROUND(D7*G7, 0)</f>
        <v>0</v>
      </c>
    </row>
    <row r="8" spans="1:11" x14ac:dyDescent="0.25">
      <c r="A8" s="42"/>
      <c r="C8" s="39"/>
      <c r="D8" s="22"/>
    </row>
    <row r="9" spans="1:11" ht="25.5" x14ac:dyDescent="0.25">
      <c r="A9" s="42">
        <v>4</v>
      </c>
      <c r="B9" s="1" t="s">
        <v>165</v>
      </c>
      <c r="C9" s="39" t="s">
        <v>164</v>
      </c>
      <c r="D9" s="22">
        <v>2</v>
      </c>
      <c r="E9" s="1" t="s">
        <v>15</v>
      </c>
      <c r="F9" s="6">
        <v>0</v>
      </c>
      <c r="G9" s="6">
        <v>0</v>
      </c>
      <c r="H9" s="6">
        <f>ROUND(D9*F9, 0)</f>
        <v>0</v>
      </c>
      <c r="I9" s="6">
        <f>ROUND(D9*G9, 0)</f>
        <v>0</v>
      </c>
    </row>
    <row r="11" spans="1:11" ht="25.5" x14ac:dyDescent="0.25">
      <c r="A11" s="8">
        <v>5</v>
      </c>
      <c r="B11" s="1" t="s">
        <v>166</v>
      </c>
      <c r="C11" s="1" t="s">
        <v>167</v>
      </c>
      <c r="D11" s="22">
        <v>2</v>
      </c>
      <c r="E11" s="1" t="s">
        <v>15</v>
      </c>
      <c r="F11" s="6">
        <v>0</v>
      </c>
      <c r="G11" s="6">
        <v>0</v>
      </c>
      <c r="H11" s="6">
        <f>ROUND(D11*F11, 0)</f>
        <v>0</v>
      </c>
      <c r="I11" s="6">
        <f>ROUND(D11*G11, 0)</f>
        <v>0</v>
      </c>
    </row>
    <row r="13" spans="1:11" ht="25.5" x14ac:dyDescent="0.25">
      <c r="A13" s="42">
        <v>6</v>
      </c>
      <c r="B13" s="1" t="s">
        <v>162</v>
      </c>
      <c r="C13" s="39" t="s">
        <v>168</v>
      </c>
      <c r="D13" s="22">
        <v>20</v>
      </c>
      <c r="E13" s="1" t="s">
        <v>15</v>
      </c>
      <c r="F13" s="6">
        <v>0</v>
      </c>
      <c r="G13" s="6">
        <v>0</v>
      </c>
      <c r="H13" s="6">
        <f>ROUND(D13*F13, 0)</f>
        <v>0</v>
      </c>
      <c r="I13" s="6">
        <f>ROUND(D13*G13, 0)</f>
        <v>0</v>
      </c>
    </row>
    <row r="15" spans="1:11" ht="76.5" x14ac:dyDescent="0.25">
      <c r="A15" s="8">
        <v>7</v>
      </c>
      <c r="B15" s="1" t="s">
        <v>27</v>
      </c>
      <c r="C15" s="39" t="s">
        <v>75</v>
      </c>
      <c r="D15" s="6">
        <v>10</v>
      </c>
      <c r="E15" s="1" t="s">
        <v>15</v>
      </c>
      <c r="F15" s="6">
        <v>0</v>
      </c>
      <c r="G15" s="6">
        <v>0</v>
      </c>
      <c r="H15" s="6">
        <f>ROUND(D15*F15, 0)</f>
        <v>0</v>
      </c>
      <c r="I15" s="6">
        <f>ROUND(D15*G15, 0)</f>
        <v>0</v>
      </c>
    </row>
    <row r="17" spans="1:11" s="9" customFormat="1" x14ac:dyDescent="0.25">
      <c r="A17" s="51"/>
      <c r="B17" s="3"/>
      <c r="C17" s="3" t="s">
        <v>13</v>
      </c>
      <c r="D17" s="5"/>
      <c r="E17" s="3"/>
      <c r="F17" s="5"/>
      <c r="G17" s="5"/>
      <c r="H17" s="5">
        <f>ROUND(SUM(H3:H16),0)</f>
        <v>0</v>
      </c>
      <c r="I17" s="5">
        <f>ROUND(SUM(I3:I16),0)</f>
        <v>0</v>
      </c>
      <c r="K17" s="28"/>
    </row>
  </sheetData>
  <pageMargins left="0.2361111111111111" right="0.2361111111111111" top="0.69444444444444442" bottom="0.69444444444444442" header="0.41666666666666669" footer="0.41666666666666669"/>
  <pageSetup paperSize="9" scale="98" fitToHeight="0" orientation="portrait" useFirstPageNumber="1" r:id="rId1"/>
  <headerFooter>
    <oddHeader>&amp;L&amp;"Times New Roman CE,Félkövér"&amp;10Járulékos költségek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10</vt:i4>
      </vt:variant>
    </vt:vector>
  </HeadingPairs>
  <TitlesOfParts>
    <vt:vector size="10" baseType="lpstr">
      <vt:lpstr>Záradék</vt:lpstr>
      <vt:lpstr>Összesítő</vt:lpstr>
      <vt:lpstr>Zsaluzás és állványozás</vt:lpstr>
      <vt:lpstr>Bádogozás</vt:lpstr>
      <vt:lpstr>Fa- és műanyag szerkezet</vt:lpstr>
      <vt:lpstr>Felületképzés</vt:lpstr>
      <vt:lpstr>Szigetelés</vt:lpstr>
      <vt:lpstr>Napelemes rendszer</vt:lpstr>
      <vt:lpstr>Járulékos költségek</vt:lpstr>
      <vt:lpstr>Egyéb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Szabó Kristóf ka.</dc:creator>
  <cp:lastModifiedBy>Korbély Csaba ka.</cp:lastModifiedBy>
  <cp:lastPrinted>2017-03-23T14:23:03Z</cp:lastPrinted>
  <dcterms:created xsi:type="dcterms:W3CDTF">2016-11-18T09:18:13Z</dcterms:created>
  <dcterms:modified xsi:type="dcterms:W3CDTF">2017-11-15T12:59:13Z</dcterms:modified>
</cp:coreProperties>
</file>